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40" windowWidth="9720" windowHeight="7200"/>
  </bookViews>
  <sheets>
    <sheet name="2014" sheetId="4" r:id="rId1"/>
  </sheets>
  <calcPr calcId="145621"/>
</workbook>
</file>

<file path=xl/calcChain.xml><?xml version="1.0" encoding="utf-8"?>
<calcChain xmlns="http://schemas.openxmlformats.org/spreadsheetml/2006/main">
  <c r="AD63" i="4" l="1"/>
  <c r="AB57" i="4" l="1"/>
  <c r="AB61" i="4" l="1"/>
  <c r="AB54" i="4" l="1"/>
  <c r="AB22" i="4" l="1"/>
  <c r="AB63" i="4" s="1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5" i="4"/>
  <c r="W56" i="4"/>
  <c r="W58" i="4"/>
  <c r="W59" i="4"/>
  <c r="W60" i="4"/>
  <c r="W6" i="4"/>
  <c r="M59" i="4"/>
  <c r="V59" i="4" s="1"/>
  <c r="M60" i="4"/>
  <c r="V60" i="4" s="1"/>
  <c r="M56" i="4"/>
  <c r="V56" i="4" s="1"/>
  <c r="M58" i="4"/>
  <c r="V58" i="4" s="1"/>
  <c r="M55" i="4"/>
  <c r="V55" i="4" s="1"/>
  <c r="M53" i="4"/>
  <c r="M24" i="4"/>
  <c r="V24" i="4" s="1"/>
  <c r="M25" i="4"/>
  <c r="V25" i="4" s="1"/>
  <c r="M26" i="4"/>
  <c r="V26" i="4" s="1"/>
  <c r="M27" i="4"/>
  <c r="V27" i="4" s="1"/>
  <c r="M28" i="4"/>
  <c r="V28" i="4" s="1"/>
  <c r="M29" i="4"/>
  <c r="V29" i="4" s="1"/>
  <c r="M30" i="4"/>
  <c r="V30" i="4" s="1"/>
  <c r="M31" i="4"/>
  <c r="V31" i="4" s="1"/>
  <c r="M32" i="4"/>
  <c r="V32" i="4" s="1"/>
  <c r="M33" i="4"/>
  <c r="V33" i="4" s="1"/>
  <c r="M34" i="4"/>
  <c r="V34" i="4" s="1"/>
  <c r="M35" i="4"/>
  <c r="V35" i="4" s="1"/>
  <c r="M36" i="4"/>
  <c r="V36" i="4" s="1"/>
  <c r="M37" i="4"/>
  <c r="V37" i="4" s="1"/>
  <c r="AD37" i="4" s="1"/>
  <c r="M38" i="4"/>
  <c r="V38" i="4" s="1"/>
  <c r="M39" i="4"/>
  <c r="V39" i="4" s="1"/>
  <c r="M40" i="4"/>
  <c r="V40" i="4" s="1"/>
  <c r="M41" i="4"/>
  <c r="V41" i="4" s="1"/>
  <c r="M42" i="4"/>
  <c r="V42" i="4" s="1"/>
  <c r="M43" i="4"/>
  <c r="V43" i="4" s="1"/>
  <c r="M44" i="4"/>
  <c r="V44" i="4" s="1"/>
  <c r="M45" i="4"/>
  <c r="V45" i="4" s="1"/>
  <c r="AD45" i="4" s="1"/>
  <c r="M46" i="4"/>
  <c r="V46" i="4" s="1"/>
  <c r="M47" i="4"/>
  <c r="V47" i="4" s="1"/>
  <c r="AD47" i="4" s="1"/>
  <c r="M48" i="4"/>
  <c r="V48" i="4" s="1"/>
  <c r="M49" i="4"/>
  <c r="V49" i="4" s="1"/>
  <c r="M50" i="4"/>
  <c r="V50" i="4" s="1"/>
  <c r="M51" i="4"/>
  <c r="V51" i="4" s="1"/>
  <c r="M52" i="4"/>
  <c r="V52" i="4" s="1"/>
  <c r="V53" i="4"/>
  <c r="M23" i="4"/>
  <c r="V23" i="4" s="1"/>
  <c r="L61" i="4"/>
  <c r="N61" i="4"/>
  <c r="O61" i="4"/>
  <c r="P61" i="4"/>
  <c r="Q61" i="4"/>
  <c r="R61" i="4"/>
  <c r="S61" i="4"/>
  <c r="T61" i="4"/>
  <c r="U61" i="4"/>
  <c r="X61" i="4"/>
  <c r="Y61" i="4"/>
  <c r="Z61" i="4"/>
  <c r="AA61" i="4"/>
  <c r="AC61" i="4"/>
  <c r="L57" i="4"/>
  <c r="N57" i="4"/>
  <c r="O57" i="4"/>
  <c r="P57" i="4"/>
  <c r="Q57" i="4"/>
  <c r="R57" i="4"/>
  <c r="S57" i="4"/>
  <c r="T57" i="4"/>
  <c r="U57" i="4"/>
  <c r="X57" i="4"/>
  <c r="Y57" i="4"/>
  <c r="Z57" i="4"/>
  <c r="AA57" i="4"/>
  <c r="AC57" i="4"/>
  <c r="M7" i="4"/>
  <c r="M8" i="4"/>
  <c r="V8" i="4" s="1"/>
  <c r="M9" i="4"/>
  <c r="M10" i="4"/>
  <c r="V10" i="4" s="1"/>
  <c r="AD10" i="4" s="1"/>
  <c r="M11" i="4"/>
  <c r="V11" i="4" s="1"/>
  <c r="M12" i="4"/>
  <c r="V12" i="4" s="1"/>
  <c r="M13" i="4"/>
  <c r="V13" i="4" s="1"/>
  <c r="AD13" i="4" s="1"/>
  <c r="M14" i="4"/>
  <c r="V14" i="4" s="1"/>
  <c r="AD14" i="4" s="1"/>
  <c r="M15" i="4"/>
  <c r="V15" i="4" s="1"/>
  <c r="M16" i="4"/>
  <c r="V16" i="4" s="1"/>
  <c r="M17" i="4"/>
  <c r="V17" i="4" s="1"/>
  <c r="AD17" i="4" s="1"/>
  <c r="M18" i="4"/>
  <c r="V18" i="4" s="1"/>
  <c r="AD18" i="4" s="1"/>
  <c r="M19" i="4"/>
  <c r="V19" i="4" s="1"/>
  <c r="M20" i="4"/>
  <c r="V20" i="4" s="1"/>
  <c r="M21" i="4"/>
  <c r="V21" i="4" s="1"/>
  <c r="AD21" i="4" s="1"/>
  <c r="M6" i="4"/>
  <c r="V6" i="4" s="1"/>
  <c r="AD6" i="4" s="1"/>
  <c r="V7" i="4"/>
  <c r="AD7" i="4" s="1"/>
  <c r="L54" i="4"/>
  <c r="N54" i="4"/>
  <c r="O54" i="4"/>
  <c r="P54" i="4"/>
  <c r="Q54" i="4"/>
  <c r="R54" i="4"/>
  <c r="S54" i="4"/>
  <c r="T54" i="4"/>
  <c r="U54" i="4"/>
  <c r="X54" i="4"/>
  <c r="Y54" i="4"/>
  <c r="Z54" i="4"/>
  <c r="AA54" i="4"/>
  <c r="AC54" i="4"/>
  <c r="G61" i="4"/>
  <c r="H61" i="4"/>
  <c r="K61" i="4"/>
  <c r="F61" i="4"/>
  <c r="J59" i="4"/>
  <c r="J60" i="4"/>
  <c r="J58" i="4"/>
  <c r="I59" i="4"/>
  <c r="I60" i="4"/>
  <c r="I58" i="4"/>
  <c r="G57" i="4"/>
  <c r="H57" i="4"/>
  <c r="K57" i="4"/>
  <c r="F57" i="4"/>
  <c r="J56" i="4"/>
  <c r="J55" i="4"/>
  <c r="I56" i="4"/>
  <c r="I55" i="4"/>
  <c r="G54" i="4"/>
  <c r="H54" i="4"/>
  <c r="K54" i="4"/>
  <c r="F54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J23" i="4"/>
  <c r="I23" i="4"/>
  <c r="L22" i="4"/>
  <c r="L63" i="4" s="1"/>
  <c r="N22" i="4"/>
  <c r="O22" i="4"/>
  <c r="P22" i="4"/>
  <c r="P63" i="4" s="1"/>
  <c r="Q22" i="4"/>
  <c r="R22" i="4"/>
  <c r="S22" i="4"/>
  <c r="T22" i="4"/>
  <c r="T63" i="4" s="1"/>
  <c r="U22" i="4"/>
  <c r="X22" i="4"/>
  <c r="Y22" i="4"/>
  <c r="Z22" i="4"/>
  <c r="Z63" i="4" s="1"/>
  <c r="AA22" i="4"/>
  <c r="AC22" i="4"/>
  <c r="G22" i="4"/>
  <c r="H22" i="4"/>
  <c r="H63" i="4" s="1"/>
  <c r="K22" i="4"/>
  <c r="K63" i="4" s="1"/>
  <c r="F22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J8" i="4"/>
  <c r="J10" i="4"/>
  <c r="J11" i="4"/>
  <c r="J12" i="4"/>
  <c r="J13" i="4"/>
  <c r="J14" i="4"/>
  <c r="J15" i="4"/>
  <c r="J16" i="4"/>
  <c r="J17" i="4"/>
  <c r="J18" i="4"/>
  <c r="J19" i="4"/>
  <c r="J20" i="4"/>
  <c r="J6" i="4"/>
  <c r="I6" i="4"/>
  <c r="AD53" i="4" l="1"/>
  <c r="AD41" i="4"/>
  <c r="AD33" i="4"/>
  <c r="AD25" i="4"/>
  <c r="AD49" i="4"/>
  <c r="AD29" i="4"/>
  <c r="J61" i="4"/>
  <c r="AC63" i="4"/>
  <c r="X63" i="4"/>
  <c r="R63" i="4"/>
  <c r="N63" i="4"/>
  <c r="AD20" i="4"/>
  <c r="AD16" i="4"/>
  <c r="AD8" i="4"/>
  <c r="AD52" i="4"/>
  <c r="AD48" i="4"/>
  <c r="J57" i="4"/>
  <c r="AD15" i="4"/>
  <c r="AD11" i="4"/>
  <c r="AD51" i="4"/>
  <c r="AD44" i="4"/>
  <c r="AD40" i="4"/>
  <c r="AD36" i="4"/>
  <c r="AD32" i="4"/>
  <c r="AD28" i="4"/>
  <c r="AD24" i="4"/>
  <c r="AD23" i="4"/>
  <c r="I57" i="4"/>
  <c r="I61" i="4"/>
  <c r="M22" i="4"/>
  <c r="M57" i="4"/>
  <c r="AD19" i="4"/>
  <c r="I22" i="4"/>
  <c r="Y63" i="4"/>
  <c r="O63" i="4"/>
  <c r="V9" i="4"/>
  <c r="AD9" i="4" s="1"/>
  <c r="AD50" i="4"/>
  <c r="AD43" i="4"/>
  <c r="AD39" i="4"/>
  <c r="AD35" i="4"/>
  <c r="AD31" i="4"/>
  <c r="AD27" i="4"/>
  <c r="I54" i="4"/>
  <c r="AD46" i="4"/>
  <c r="AD42" i="4"/>
  <c r="AD38" i="4"/>
  <c r="AD34" i="4"/>
  <c r="AD30" i="4"/>
  <c r="F63" i="4"/>
  <c r="AA63" i="4"/>
  <c r="U63" i="4"/>
  <c r="Q63" i="4"/>
  <c r="M54" i="4"/>
  <c r="J54" i="4"/>
  <c r="AD59" i="4"/>
  <c r="W22" i="4"/>
  <c r="W57" i="4"/>
  <c r="AD56" i="4"/>
  <c r="W61" i="4"/>
  <c r="V61" i="4"/>
  <c r="S63" i="4"/>
  <c r="M61" i="4"/>
  <c r="W54" i="4"/>
  <c r="G63" i="4"/>
  <c r="AD26" i="4"/>
  <c r="V54" i="4"/>
  <c r="AD55" i="4"/>
  <c r="V57" i="4"/>
  <c r="AD60" i="4"/>
  <c r="AD58" i="4"/>
  <c r="AD12" i="4"/>
  <c r="J22" i="4"/>
  <c r="M63" i="4" l="1"/>
  <c r="V22" i="4"/>
  <c r="V63" i="4" s="1"/>
  <c r="I63" i="4"/>
  <c r="W63" i="4"/>
  <c r="AD54" i="4"/>
  <c r="AD22" i="4"/>
  <c r="J63" i="4"/>
  <c r="AD57" i="4"/>
  <c r="AD61" i="4"/>
</calcChain>
</file>

<file path=xl/sharedStrings.xml><?xml version="1.0" encoding="utf-8"?>
<sst xmlns="http://schemas.openxmlformats.org/spreadsheetml/2006/main" count="279" uniqueCount="142">
  <si>
    <t xml:space="preserve">Denumirea instituţiei </t>
  </si>
  <si>
    <t>Localitatea</t>
  </si>
  <si>
    <t xml:space="preserve">Finanţarea în afara formulei </t>
  </si>
  <si>
    <t>Transportarea elevilor</t>
  </si>
  <si>
    <t>Cazarea în cămin</t>
  </si>
  <si>
    <t>Acoperirea deficitului bugetar</t>
  </si>
  <si>
    <t>Mijloace nedistribuite</t>
  </si>
  <si>
    <t xml:space="preserve">Pentru zona de securitate </t>
  </si>
  <si>
    <t>Nr. efectiv  de elevi cl X-XII</t>
  </si>
  <si>
    <t>Reparații</t>
  </si>
  <si>
    <t>Procurări</t>
  </si>
  <si>
    <t>Altele</t>
  </si>
  <si>
    <t>grupe pregătitoare</t>
  </si>
  <si>
    <t>x</t>
  </si>
  <si>
    <t>Bugetul calculat în bază de formulă (mii lei)</t>
  </si>
  <si>
    <t>Deficitul bugetar estimat (mii lei)</t>
  </si>
  <si>
    <t>Total (mii lei)</t>
  </si>
  <si>
    <t>Bugetul total al şcolii           (mii lei)</t>
  </si>
  <si>
    <t>Fondul p/u ed.incluzivă                    (mii lei)</t>
  </si>
  <si>
    <t>Total Gimnazii</t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</si>
  <si>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</si>
  <si>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t>Limba de predare</t>
  </si>
  <si>
    <t>29=22+23</t>
  </si>
  <si>
    <t>22=11+13+21</t>
  </si>
  <si>
    <t>Alimentaţia  elevilor    cl.I-IV</t>
  </si>
  <si>
    <t xml:space="preserve">din care repartizat la data de </t>
  </si>
  <si>
    <t xml:space="preserve">                                                         Componenta raională, </t>
  </si>
  <si>
    <t>Tip instituţie</t>
  </si>
  <si>
    <t>Nr. efectiv  de elevi        cl  I-IV</t>
  </si>
  <si>
    <t>Nr. efectiv  de elevi        cl  V-IX</t>
  </si>
  <si>
    <r>
      <t xml:space="preserve">Numar de elevi ponderați, </t>
    </r>
    <r>
      <rPr>
        <b/>
        <sz val="10"/>
        <color indexed="10"/>
        <rFont val="Times New Roman"/>
        <family val="1"/>
        <charset val="204"/>
      </rPr>
      <t>0</t>
    </r>
    <r>
      <rPr>
        <b/>
        <sz val="10"/>
        <color indexed="10"/>
        <rFont val="Times New Roman"/>
        <family val="1"/>
      </rPr>
      <t>1.10.2013</t>
    </r>
  </si>
  <si>
    <t>Bugetul calculat pe bază de formulă, plus componenta raională și alocatiile pentru ed.incluzivă        (mii lei)</t>
  </si>
  <si>
    <t>Repartiza   rea mijl.financiare din fondul pentru ed.incluzivă (mii lei)</t>
  </si>
  <si>
    <t>T O T A L</t>
  </si>
  <si>
    <t>Total  șc.pr./șc.pr.gradinita</t>
  </si>
  <si>
    <t>Total licee</t>
  </si>
  <si>
    <t>p/u studierea limbilor minorităţilor</t>
  </si>
  <si>
    <t>Tabel.   Informație privind calcularea  bugetului instituțiilor de învățămînt pentru a.2014                                                                                      Raionul Cahul</t>
  </si>
  <si>
    <t>"V.Alecsandri"</t>
  </si>
  <si>
    <t>Cahul</t>
  </si>
  <si>
    <t>s. A.I.Cuza</t>
  </si>
  <si>
    <t>s. Borceag</t>
  </si>
  <si>
    <t>s.Burlacu</t>
  </si>
  <si>
    <t>s. Brînza</t>
  </si>
  <si>
    <t>s. Colibaş</t>
  </si>
  <si>
    <t>s.Crihana Veche</t>
  </si>
  <si>
    <t>s.Gavanoasa</t>
  </si>
  <si>
    <t>s.Giurgiuleşti</t>
  </si>
  <si>
    <t>s.Moscovei</t>
  </si>
  <si>
    <t>s.Slobozia Mare</t>
  </si>
  <si>
    <t>s.Zîrneşti</t>
  </si>
  <si>
    <t>LT</t>
  </si>
  <si>
    <t>rom</t>
  </si>
  <si>
    <t>rus</t>
  </si>
  <si>
    <t>s.Alexanderfield</t>
  </si>
  <si>
    <t>s.Andruşul de Jos</t>
  </si>
  <si>
    <t>s.Andruşul de Sus</t>
  </si>
  <si>
    <t>s.Badicul Moldovenesc</t>
  </si>
  <si>
    <t>s.Baurci Moldoveni</t>
  </si>
  <si>
    <t>s.Bucuria</t>
  </si>
  <si>
    <t>s.Burlăceni</t>
  </si>
  <si>
    <t>s.Cucoara</t>
  </si>
  <si>
    <t>s.Chircani</t>
  </si>
  <si>
    <t>s.Frumuşica</t>
  </si>
  <si>
    <t>s.Cîşliţa Prut</t>
  </si>
  <si>
    <t>s.Doina</t>
  </si>
  <si>
    <t>s.Huluboaia</t>
  </si>
  <si>
    <t>s.Larga Nouă</t>
  </si>
  <si>
    <t>s.Ursoaia</t>
  </si>
  <si>
    <t>s.Lebedenco</t>
  </si>
  <si>
    <t>s.Lopăţica</t>
  </si>
  <si>
    <t>s.Luceşti</t>
  </si>
  <si>
    <t>s.Manta</t>
  </si>
  <si>
    <t>s.Paşcani</t>
  </si>
  <si>
    <t>com. Moscovei</t>
  </si>
  <si>
    <t>s. Pelinei</t>
  </si>
  <si>
    <t>s.Roşu</t>
  </si>
  <si>
    <t>s.Taraclia de Salcie</t>
  </si>
  <si>
    <t>s.Tartaul de Salcie</t>
  </si>
  <si>
    <t>s.Tătărăşti</t>
  </si>
  <si>
    <t>s.Vadul lui Isac</t>
  </si>
  <si>
    <t>s.Văleni</t>
  </si>
  <si>
    <t>s.Cotihana</t>
  </si>
  <si>
    <t>or.Cahul</t>
  </si>
  <si>
    <t>Gimn.</t>
  </si>
  <si>
    <t>rom/rus</t>
  </si>
  <si>
    <t>or. Cahul</t>
  </si>
  <si>
    <t>şc.primară</t>
  </si>
  <si>
    <t>Total Şcoli primare</t>
  </si>
  <si>
    <t>şc.prim.-gr.</t>
  </si>
  <si>
    <t>s.Rumeanţev</t>
  </si>
  <si>
    <t>s.Iujnoe</t>
  </si>
  <si>
    <t>grupe cu regim prelungit</t>
  </si>
  <si>
    <t>Alte venituri alimentația cl.( V-XII)</t>
  </si>
  <si>
    <t>Direcția  de învățămînt</t>
  </si>
  <si>
    <t>LT"Ion Creangă"</t>
  </si>
  <si>
    <t>LT"M.Eminescu"</t>
  </si>
  <si>
    <t>LT"Ioan Vodă"</t>
  </si>
  <si>
    <t>LT"Dm. Cantemir"</t>
  </si>
  <si>
    <t>LT"P.Rumeanţev"</t>
  </si>
  <si>
    <t>LT"A.Mateevici"</t>
  </si>
  <si>
    <t>LT"I.Creangă"</t>
  </si>
  <si>
    <t>LT"N.Iorga"</t>
  </si>
  <si>
    <t>LT"G.Coşbuc"</t>
  </si>
  <si>
    <t>LT"V.Alecsandri"</t>
  </si>
  <si>
    <t>LT"I.Creţu"</t>
  </si>
  <si>
    <t>LT"M.Sadoveanu"</t>
  </si>
  <si>
    <t>LT"V.Corolenco"</t>
  </si>
  <si>
    <t>Gim."S.Esenin"</t>
  </si>
  <si>
    <t>Gim."G.Coşbuc"</t>
  </si>
  <si>
    <t>Gim."M.Sadoveanu"</t>
  </si>
  <si>
    <t>Gim."M.Viteazu"</t>
  </si>
  <si>
    <t>Gim."I.Neculce"</t>
  </si>
  <si>
    <t>Gim."I.Vodă"</t>
  </si>
  <si>
    <t>Gim."A.S.Puşkin"</t>
  </si>
  <si>
    <t>Gim."Gh.Asachi"</t>
  </si>
  <si>
    <t>Gim."C.Stere"</t>
  </si>
  <si>
    <t>Gim."Gr.Vieru"</t>
  </si>
  <si>
    <t>Gim.Cîşliţa Prut</t>
  </si>
  <si>
    <t>Gim."I.L.Caragiale"</t>
  </si>
  <si>
    <t>Gim."I.Haşek"</t>
  </si>
  <si>
    <t>Gim."A.Russo"</t>
  </si>
  <si>
    <t>Gim."Al. Cel Bun"</t>
  </si>
  <si>
    <t>Gim."M.Lomonosov"</t>
  </si>
  <si>
    <t>Gim."I.Vazov"</t>
  </si>
  <si>
    <t>Gim."L.Ucrainca"</t>
  </si>
  <si>
    <t>Gim."A.Mateevici"</t>
  </si>
  <si>
    <t>Gim."N.Stănescu"</t>
  </si>
  <si>
    <t>Gim."Mircea ce Bătrîn"</t>
  </si>
  <si>
    <t>Gim."Şt. cel Mare"</t>
  </si>
  <si>
    <t>Gim."Al.I.Cuza"</t>
  </si>
  <si>
    <t>Gim."Alecu Mare"</t>
  </si>
  <si>
    <t>Gim."V.Alecsandri"</t>
  </si>
  <si>
    <t>Gim."Dm.Cantemir"</t>
  </si>
  <si>
    <t>Gim."B.P.Hajdeu"</t>
  </si>
  <si>
    <t>Gim."Şt.cel mare"</t>
  </si>
  <si>
    <t>Gim."M.Kogălniceanu"</t>
  </si>
  <si>
    <t>Gim."S.Rahmaninov"</t>
  </si>
  <si>
    <t>Șc.prim"A.Donici"</t>
  </si>
  <si>
    <t>Șc.prim"A.Mateevici"</t>
  </si>
  <si>
    <t>Șc.prim.gr.</t>
  </si>
  <si>
    <t>Șc.pri.gr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</si>
</sst>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color indexed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  <charset val="204"/>
    </font>
    <font>
      <b/>
      <sz val="8"/>
      <name val="Times New Roman"/>
      <family val="1"/>
    </font>
    <font>
      <b/>
      <sz val="10"/>
      <color indexed="10"/>
      <name val="Times New Roman"/>
      <family val="1"/>
      <charset val="204"/>
    </font>
    <font>
      <b/>
      <sz val="12"/>
      <name val="Arial"/>
      <family val="2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/>
    <xf numFmtId="0" fontId="1" fillId="0" borderId="0"/>
    <xf numFmtId="0" fontId="3" fillId="0" borderId="0"/>
    <xf numFmtId="0" fontId="1" fillId="0" borderId="0"/>
  </cellStyleXfs>
  <cellXfs count="192">
    <xf numFmtId="0" fontId="0" fillId="0" borderId="0" xfId="0"/>
    <xf numFmtId="3" fontId="7" fillId="0" borderId="1" xfId="2" applyNumberFormat="1" applyFont="1" applyFill="1" applyBorder="1"/>
    <xf numFmtId="3" fontId="7" fillId="0" borderId="2" xfId="2" applyNumberFormat="1" applyFont="1" applyFill="1" applyBorder="1"/>
    <xf numFmtId="3" fontId="1" fillId="0" borderId="3" xfId="2" applyNumberFormat="1" applyFont="1" applyFill="1" applyBorder="1"/>
    <xf numFmtId="3" fontId="7" fillId="0" borderId="4" xfId="2" applyNumberFormat="1" applyFont="1" applyFill="1" applyBorder="1"/>
    <xf numFmtId="3" fontId="7" fillId="2" borderId="2" xfId="2" applyNumberFormat="1" applyFont="1" applyFill="1" applyBorder="1"/>
    <xf numFmtId="3" fontId="7" fillId="0" borderId="2" xfId="2" applyNumberFormat="1" applyFont="1" applyBorder="1"/>
    <xf numFmtId="3" fontId="7" fillId="0" borderId="5" xfId="2" applyNumberFormat="1" applyFont="1" applyBorder="1"/>
    <xf numFmtId="3" fontId="1" fillId="0" borderId="2" xfId="2" applyNumberFormat="1" applyFont="1" applyFill="1" applyBorder="1"/>
    <xf numFmtId="3" fontId="1" fillId="2" borderId="2" xfId="2" applyNumberFormat="1" applyFont="1" applyFill="1" applyBorder="1"/>
    <xf numFmtId="3" fontId="1" fillId="0" borderId="2" xfId="2" applyNumberFormat="1" applyFont="1" applyBorder="1"/>
    <xf numFmtId="3" fontId="7" fillId="0" borderId="6" xfId="2" applyNumberFormat="1" applyFont="1" applyFill="1" applyBorder="1"/>
    <xf numFmtId="3" fontId="7" fillId="0" borderId="6" xfId="2" applyNumberFormat="1" applyFont="1" applyBorder="1"/>
    <xf numFmtId="3" fontId="1" fillId="0" borderId="7" xfId="2" applyNumberFormat="1" applyFont="1" applyFill="1" applyBorder="1"/>
    <xf numFmtId="3" fontId="1" fillId="0" borderId="6" xfId="2" applyNumberFormat="1" applyFont="1" applyFill="1" applyBorder="1"/>
    <xf numFmtId="3" fontId="1" fillId="0" borderId="8" xfId="2" applyNumberFormat="1" applyFont="1" applyFill="1" applyBorder="1"/>
    <xf numFmtId="0" fontId="18" fillId="0" borderId="3" xfId="4" applyFont="1" applyBorder="1"/>
    <xf numFmtId="0" fontId="0" fillId="0" borderId="2" xfId="0" applyBorder="1"/>
    <xf numFmtId="0" fontId="18" fillId="0" borderId="2" xfId="4" applyFont="1" applyBorder="1"/>
    <xf numFmtId="0" fontId="0" fillId="0" borderId="6" xfId="0" applyBorder="1"/>
    <xf numFmtId="3" fontId="1" fillId="3" borderId="7" xfId="2" applyNumberFormat="1" applyFont="1" applyFill="1" applyBorder="1"/>
    <xf numFmtId="3" fontId="19" fillId="3" borderId="3" xfId="2" applyNumberFormat="1" applyFont="1" applyFill="1" applyBorder="1"/>
    <xf numFmtId="3" fontId="19" fillId="3" borderId="7" xfId="2" applyNumberFormat="1" applyFont="1" applyFill="1" applyBorder="1"/>
    <xf numFmtId="0" fontId="11" fillId="0" borderId="0" xfId="0" applyFont="1"/>
    <xf numFmtId="0" fontId="0" fillId="0" borderId="0" xfId="0" applyAlignment="1">
      <alignment vertical="center"/>
    </xf>
    <xf numFmtId="3" fontId="7" fillId="0" borderId="9" xfId="2" applyNumberFormat="1" applyFont="1" applyFill="1" applyBorder="1"/>
    <xf numFmtId="3" fontId="7" fillId="0" borderId="10" xfId="2" applyNumberFormat="1" applyFont="1" applyBorder="1"/>
    <xf numFmtId="3" fontId="1" fillId="0" borderId="11" xfId="2" applyNumberFormat="1" applyFont="1" applyFill="1" applyBorder="1"/>
    <xf numFmtId="3" fontId="1" fillId="0" borderId="10" xfId="2" applyNumberFormat="1" applyFont="1" applyFill="1" applyBorder="1"/>
    <xf numFmtId="3" fontId="1" fillId="0" borderId="5" xfId="2" applyNumberFormat="1" applyFont="1" applyFill="1" applyBorder="1"/>
    <xf numFmtId="0" fontId="0" fillId="0" borderId="3" xfId="0" applyBorder="1"/>
    <xf numFmtId="0" fontId="10" fillId="0" borderId="13" xfId="0" applyFont="1" applyBorder="1" applyAlignment="1"/>
    <xf numFmtId="0" fontId="10" fillId="0" borderId="14" xfId="0" applyFont="1" applyBorder="1" applyAlignment="1"/>
    <xf numFmtId="0" fontId="10" fillId="0" borderId="12" xfId="0" applyFont="1" applyBorder="1" applyAlignment="1">
      <alignment horizontal="left" indent="1"/>
    </xf>
    <xf numFmtId="0" fontId="6" fillId="0" borderId="9" xfId="0" applyFont="1" applyBorder="1" applyAlignment="1">
      <alignment horizontal="center" wrapText="1"/>
    </xf>
    <xf numFmtId="0" fontId="6" fillId="0" borderId="15" xfId="0" applyFont="1" applyBorder="1" applyAlignment="1">
      <alignment vertical="center" wrapText="1"/>
    </xf>
    <xf numFmtId="0" fontId="13" fillId="0" borderId="16" xfId="0" applyFont="1" applyBorder="1" applyAlignment="1">
      <alignment horizontal="center" wrapText="1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 wrapText="1"/>
    </xf>
    <xf numFmtId="0" fontId="12" fillId="0" borderId="18" xfId="0" applyFont="1" applyBorder="1" applyAlignment="1">
      <alignment horizontal="center"/>
    </xf>
    <xf numFmtId="0" fontId="0" fillId="0" borderId="0" xfId="0" applyBorder="1"/>
    <xf numFmtId="0" fontId="11" fillId="2" borderId="5" xfId="0" applyFont="1" applyFill="1" applyBorder="1" applyAlignment="1">
      <alignment horizontal="center" wrapText="1"/>
    </xf>
    <xf numFmtId="0" fontId="11" fillId="2" borderId="19" xfId="0" applyFont="1" applyFill="1" applyBorder="1" applyAlignment="1">
      <alignment horizontal="center" wrapText="1"/>
    </xf>
    <xf numFmtId="0" fontId="15" fillId="0" borderId="0" xfId="0" applyFont="1" applyAlignment="1">
      <alignment vertical="center"/>
    </xf>
    <xf numFmtId="0" fontId="13" fillId="0" borderId="20" xfId="0" applyFont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21" xfId="0" applyFont="1" applyBorder="1" applyAlignment="1">
      <alignment horizontal="center" wrapText="1"/>
    </xf>
    <xf numFmtId="3" fontId="1" fillId="0" borderId="22" xfId="2" applyNumberFormat="1" applyFont="1" applyFill="1" applyBorder="1"/>
    <xf numFmtId="3" fontId="10" fillId="0" borderId="23" xfId="2" applyNumberFormat="1" applyFont="1" applyFill="1" applyBorder="1" applyAlignment="1">
      <alignment horizontal="center"/>
    </xf>
    <xf numFmtId="3" fontId="10" fillId="0" borderId="24" xfId="2" applyNumberFormat="1" applyFont="1" applyFill="1" applyBorder="1" applyAlignment="1">
      <alignment horizontal="center"/>
    </xf>
    <xf numFmtId="0" fontId="13" fillId="0" borderId="25" xfId="0" applyFont="1" applyBorder="1" applyAlignment="1">
      <alignment horizontal="center" wrapText="1"/>
    </xf>
    <xf numFmtId="0" fontId="13" fillId="0" borderId="26" xfId="0" applyFont="1" applyBorder="1" applyAlignment="1">
      <alignment horizontal="center" wrapText="1"/>
    </xf>
    <xf numFmtId="0" fontId="13" fillId="0" borderId="22" xfId="0" applyFont="1" applyBorder="1" applyAlignment="1">
      <alignment horizontal="center" wrapText="1"/>
    </xf>
    <xf numFmtId="0" fontId="11" fillId="2" borderId="27" xfId="2" applyFont="1" applyFill="1" applyBorder="1" applyAlignment="1">
      <alignment horizontal="center" wrapText="1"/>
    </xf>
    <xf numFmtId="0" fontId="11" fillId="2" borderId="28" xfId="2" applyFont="1" applyFill="1" applyBorder="1" applyAlignment="1">
      <alignment horizontal="center" wrapText="1"/>
    </xf>
    <xf numFmtId="3" fontId="7" fillId="0" borderId="6" xfId="2" quotePrefix="1" applyNumberFormat="1" applyFont="1" applyFill="1" applyBorder="1"/>
    <xf numFmtId="0" fontId="0" fillId="0" borderId="10" xfId="0" applyBorder="1"/>
    <xf numFmtId="3" fontId="10" fillId="0" borderId="7" xfId="2" applyNumberFormat="1" applyFont="1" applyFill="1" applyBorder="1" applyAlignment="1">
      <alignment horizontal="center"/>
    </xf>
    <xf numFmtId="0" fontId="16" fillId="0" borderId="3" xfId="1" applyBorder="1"/>
    <xf numFmtId="0" fontId="16" fillId="0" borderId="11" xfId="1" applyBorder="1"/>
    <xf numFmtId="164" fontId="1" fillId="0" borderId="7" xfId="2" applyNumberFormat="1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29" xfId="0" applyNumberFormat="1" applyBorder="1"/>
    <xf numFmtId="164" fontId="0" fillId="0" borderId="30" xfId="0" applyNumberFormat="1" applyBorder="1"/>
    <xf numFmtId="0" fontId="17" fillId="0" borderId="0" xfId="0" applyFont="1"/>
    <xf numFmtId="3" fontId="7" fillId="0" borderId="31" xfId="2" applyNumberFormat="1" applyFont="1" applyFill="1" applyBorder="1"/>
    <xf numFmtId="3" fontId="7" fillId="0" borderId="10" xfId="2" applyNumberFormat="1" applyFont="1" applyFill="1" applyBorder="1"/>
    <xf numFmtId="164" fontId="1" fillId="0" borderId="8" xfId="2" applyNumberFormat="1" applyFont="1" applyFill="1" applyBorder="1"/>
    <xf numFmtId="3" fontId="1" fillId="0" borderId="5" xfId="2" applyNumberFormat="1" applyFont="1" applyBorder="1"/>
    <xf numFmtId="3" fontId="10" fillId="0" borderId="32" xfId="2" applyNumberFormat="1" applyFont="1" applyFill="1" applyBorder="1" applyAlignment="1">
      <alignment horizontal="center"/>
    </xf>
    <xf numFmtId="3" fontId="7" fillId="0" borderId="3" xfId="2" applyNumberFormat="1" applyFont="1" applyBorder="1"/>
    <xf numFmtId="3" fontId="1" fillId="0" borderId="3" xfId="2" applyNumberFormat="1" applyFont="1" applyBorder="1"/>
    <xf numFmtId="1" fontId="4" fillId="2" borderId="20" xfId="2" applyNumberFormat="1" applyFont="1" applyFill="1" applyBorder="1"/>
    <xf numFmtId="164" fontId="4" fillId="2" borderId="20" xfId="2" applyNumberFormat="1" applyFont="1" applyFill="1" applyBorder="1"/>
    <xf numFmtId="3" fontId="10" fillId="0" borderId="12" xfId="2" applyNumberFormat="1" applyFont="1" applyFill="1" applyBorder="1" applyAlignment="1">
      <alignment horizontal="center"/>
    </xf>
    <xf numFmtId="0" fontId="18" fillId="0" borderId="5" xfId="4" applyFont="1" applyBorder="1"/>
    <xf numFmtId="0" fontId="0" fillId="0" borderId="5" xfId="0" applyBorder="1"/>
    <xf numFmtId="3" fontId="7" fillId="0" borderId="10" xfId="2" quotePrefix="1" applyNumberFormat="1" applyFont="1" applyFill="1" applyBorder="1"/>
    <xf numFmtId="3" fontId="1" fillId="3" borderId="8" xfId="2" applyNumberFormat="1" applyFont="1" applyFill="1" applyBorder="1"/>
    <xf numFmtId="164" fontId="0" fillId="0" borderId="33" xfId="0" applyNumberFormat="1" applyBorder="1"/>
    <xf numFmtId="3" fontId="19" fillId="3" borderId="11" xfId="2" applyNumberFormat="1" applyFont="1" applyFill="1" applyBorder="1"/>
    <xf numFmtId="3" fontId="7" fillId="2" borderId="3" xfId="2" applyNumberFormat="1" applyFont="1" applyFill="1" applyBorder="1"/>
    <xf numFmtId="3" fontId="7" fillId="0" borderId="3" xfId="2" applyNumberFormat="1" applyFont="1" applyFill="1" applyBorder="1"/>
    <xf numFmtId="0" fontId="2" fillId="0" borderId="20" xfId="0" applyFont="1" applyBorder="1" applyAlignment="1">
      <alignment horizontal="right"/>
    </xf>
    <xf numFmtId="3" fontId="17" fillId="0" borderId="5" xfId="2" applyNumberFormat="1" applyFont="1" applyBorder="1" applyAlignment="1">
      <alignment wrapText="1"/>
    </xf>
    <xf numFmtId="3" fontId="7" fillId="0" borderId="5" xfId="2" applyNumberFormat="1" applyFont="1" applyBorder="1" applyAlignment="1">
      <alignment wrapText="1"/>
    </xf>
    <xf numFmtId="3" fontId="4" fillId="0" borderId="20" xfId="2" applyNumberFormat="1" applyFont="1" applyBorder="1"/>
    <xf numFmtId="0" fontId="2" fillId="0" borderId="13" xfId="0" applyFont="1" applyBorder="1"/>
    <xf numFmtId="164" fontId="1" fillId="0" borderId="3" xfId="2" applyNumberFormat="1" applyFont="1" applyFill="1" applyBorder="1"/>
    <xf numFmtId="164" fontId="1" fillId="0" borderId="2" xfId="2" applyNumberFormat="1" applyFont="1" applyFill="1" applyBorder="1"/>
    <xf numFmtId="164" fontId="1" fillId="0" borderId="2" xfId="2" applyNumberFormat="1" applyFont="1" applyBorder="1"/>
    <xf numFmtId="164" fontId="1" fillId="0" borderId="5" xfId="2" applyNumberFormat="1" applyFont="1" applyBorder="1"/>
    <xf numFmtId="164" fontId="1" fillId="0" borderId="3" xfId="2" applyNumberFormat="1" applyFont="1" applyBorder="1"/>
    <xf numFmtId="164" fontId="4" fillId="0" borderId="20" xfId="2" applyNumberFormat="1" applyFont="1" applyBorder="1"/>
    <xf numFmtId="164" fontId="1" fillId="0" borderId="6" xfId="2" applyNumberFormat="1" applyFont="1" applyFill="1" applyBorder="1"/>
    <xf numFmtId="164" fontId="1" fillId="0" borderId="34" xfId="2" applyNumberFormat="1" applyFont="1" applyFill="1" applyBorder="1"/>
    <xf numFmtId="164" fontId="1" fillId="2" borderId="34" xfId="2" applyNumberFormat="1" applyFont="1" applyFill="1" applyBorder="1"/>
    <xf numFmtId="164" fontId="1" fillId="0" borderId="35" xfId="2" applyNumberFormat="1" applyFont="1" applyFill="1" applyBorder="1"/>
    <xf numFmtId="164" fontId="1" fillId="0" borderId="34" xfId="2" applyNumberFormat="1" applyFont="1" applyBorder="1"/>
    <xf numFmtId="164" fontId="1" fillId="0" borderId="35" xfId="2" applyNumberFormat="1" applyFont="1" applyBorder="1"/>
    <xf numFmtId="164" fontId="1" fillId="0" borderId="6" xfId="2" applyNumberFormat="1" applyFont="1" applyBorder="1"/>
    <xf numFmtId="164" fontId="1" fillId="0" borderId="29" xfId="2" applyNumberFormat="1" applyFont="1" applyFill="1" applyBorder="1"/>
    <xf numFmtId="164" fontId="2" fillId="0" borderId="20" xfId="0" applyNumberFormat="1" applyFont="1" applyBorder="1" applyAlignment="1">
      <alignment horizontal="right"/>
    </xf>
    <xf numFmtId="164" fontId="1" fillId="0" borderId="36" xfId="2" applyNumberFormat="1" applyFont="1" applyFill="1" applyBorder="1"/>
    <xf numFmtId="164" fontId="1" fillId="2" borderId="3" xfId="2" applyNumberFormat="1" applyFont="1" applyFill="1" applyBorder="1"/>
    <xf numFmtId="164" fontId="1" fillId="2" borderId="2" xfId="2" applyNumberFormat="1" applyFont="1" applyFill="1" applyBorder="1"/>
    <xf numFmtId="164" fontId="1" fillId="0" borderId="5" xfId="2" applyNumberFormat="1" applyFont="1" applyFill="1" applyBorder="1"/>
    <xf numFmtId="164" fontId="2" fillId="0" borderId="37" xfId="2" applyNumberFormat="1" applyFont="1" applyFill="1" applyBorder="1"/>
    <xf numFmtId="164" fontId="1" fillId="0" borderId="10" xfId="2" applyNumberFormat="1" applyFont="1" applyFill="1" applyBorder="1"/>
    <xf numFmtId="3" fontId="17" fillId="2" borderId="2" xfId="2" applyNumberFormat="1" applyFont="1" applyFill="1" applyBorder="1"/>
    <xf numFmtId="164" fontId="2" fillId="0" borderId="13" xfId="0" applyNumberFormat="1" applyFont="1" applyBorder="1" applyAlignment="1">
      <alignment horizontal="right"/>
    </xf>
    <xf numFmtId="164" fontId="1" fillId="0" borderId="49" xfId="2" applyNumberFormat="1" applyFont="1" applyFill="1" applyBorder="1"/>
    <xf numFmtId="164" fontId="1" fillId="0" borderId="12" xfId="2" applyNumberFormat="1" applyFont="1" applyFill="1" applyBorder="1"/>
    <xf numFmtId="164" fontId="4" fillId="2" borderId="13" xfId="2" applyNumberFormat="1" applyFont="1" applyFill="1" applyBorder="1"/>
    <xf numFmtId="165" fontId="4" fillId="0" borderId="20" xfId="2" applyNumberFormat="1" applyFont="1" applyBorder="1"/>
    <xf numFmtId="164" fontId="0" fillId="3" borderId="2" xfId="0" applyNumberFormat="1" applyFill="1" applyBorder="1"/>
    <xf numFmtId="164" fontId="1" fillId="3" borderId="7" xfId="2" applyNumberFormat="1" applyFont="1" applyFill="1" applyBorder="1"/>
    <xf numFmtId="164" fontId="1" fillId="3" borderId="8" xfId="2" applyNumberFormat="1" applyFont="1" applyFill="1" applyBorder="1"/>
    <xf numFmtId="165" fontId="1" fillId="0" borderId="2" xfId="2" applyNumberFormat="1" applyFont="1" applyFill="1" applyBorder="1"/>
    <xf numFmtId="3" fontId="4" fillId="2" borderId="38" xfId="2" applyNumberFormat="1" applyFont="1" applyFill="1" applyBorder="1" applyAlignment="1">
      <alignment horizontal="center"/>
    </xf>
    <xf numFmtId="0" fontId="0" fillId="0" borderId="22" xfId="0" applyBorder="1"/>
    <xf numFmtId="3" fontId="4" fillId="2" borderId="28" xfId="2" applyNumberFormat="1" applyFont="1" applyFill="1" applyBorder="1"/>
    <xf numFmtId="165" fontId="4" fillId="2" borderId="28" xfId="2" applyNumberFormat="1" applyFont="1" applyFill="1" applyBorder="1"/>
    <xf numFmtId="164" fontId="4" fillId="2" borderId="28" xfId="2" applyNumberFormat="1" applyFont="1" applyFill="1" applyBorder="1"/>
    <xf numFmtId="3" fontId="10" fillId="0" borderId="21" xfId="2" applyNumberFormat="1" applyFont="1" applyFill="1" applyBorder="1" applyAlignment="1">
      <alignment horizontal="center"/>
    </xf>
    <xf numFmtId="0" fontId="2" fillId="0" borderId="42" xfId="0" applyFont="1" applyBorder="1"/>
    <xf numFmtId="1" fontId="4" fillId="0" borderId="22" xfId="2" applyNumberFormat="1" applyFont="1" applyFill="1" applyBorder="1"/>
    <xf numFmtId="164" fontId="4" fillId="0" borderId="22" xfId="2" applyNumberFormat="1" applyFont="1" applyFill="1" applyBorder="1"/>
    <xf numFmtId="3" fontId="4" fillId="2" borderId="12" xfId="2" applyNumberFormat="1" applyFont="1" applyFill="1" applyBorder="1" applyAlignment="1">
      <alignment horizontal="center"/>
    </xf>
    <xf numFmtId="3" fontId="4" fillId="2" borderId="12" xfId="2" applyNumberFormat="1" applyFont="1" applyFill="1" applyBorder="1"/>
    <xf numFmtId="165" fontId="4" fillId="2" borderId="12" xfId="2" applyNumberFormat="1" applyFont="1" applyFill="1" applyBorder="1"/>
    <xf numFmtId="164" fontId="4" fillId="2" borderId="12" xfId="2" applyNumberFormat="1" applyFont="1" applyFill="1" applyBorder="1"/>
    <xf numFmtId="0" fontId="2" fillId="0" borderId="12" xfId="0" applyFont="1" applyBorder="1"/>
    <xf numFmtId="3" fontId="4" fillId="2" borderId="14" xfId="2" applyNumberFormat="1" applyFont="1" applyFill="1" applyBorder="1" applyAlignment="1">
      <alignment horizontal="center"/>
    </xf>
    <xf numFmtId="0" fontId="0" fillId="0" borderId="53" xfId="0" applyBorder="1"/>
    <xf numFmtId="3" fontId="7" fillId="3" borderId="6" xfId="2" applyNumberFormat="1" applyFont="1" applyFill="1" applyBorder="1"/>
    <xf numFmtId="3" fontId="1" fillId="3" borderId="3" xfId="2" applyNumberFormat="1" applyFont="1" applyFill="1" applyBorder="1"/>
    <xf numFmtId="3" fontId="7" fillId="3" borderId="10" xfId="2" applyNumberFormat="1" applyFont="1" applyFill="1" applyBorder="1"/>
    <xf numFmtId="3" fontId="1" fillId="3" borderId="11" xfId="2" applyNumberFormat="1" applyFont="1" applyFill="1" applyBorder="1"/>
    <xf numFmtId="0" fontId="21" fillId="0" borderId="3" xfId="1" quotePrefix="1" applyFont="1" applyBorder="1"/>
    <xf numFmtId="0" fontId="20" fillId="0" borderId="38" xfId="4" applyFont="1" applyBorder="1" applyAlignment="1">
      <alignment horizontal="center"/>
    </xf>
    <xf numFmtId="0" fontId="20" fillId="0" borderId="13" xfId="4" applyFont="1" applyBorder="1" applyAlignment="1">
      <alignment horizontal="center"/>
    </xf>
    <xf numFmtId="0" fontId="20" fillId="0" borderId="26" xfId="4" applyFont="1" applyBorder="1" applyAlignment="1">
      <alignment horizontal="center"/>
    </xf>
    <xf numFmtId="3" fontId="4" fillId="0" borderId="38" xfId="2" applyNumberFormat="1" applyFont="1" applyBorder="1" applyAlignment="1">
      <alignment horizontal="center"/>
    </xf>
    <xf numFmtId="3" fontId="4" fillId="0" borderId="13" xfId="2" applyNumberFormat="1" applyFont="1" applyBorder="1" applyAlignment="1">
      <alignment horizontal="center"/>
    </xf>
    <xf numFmtId="3" fontId="4" fillId="0" borderId="26" xfId="2" applyNumberFormat="1" applyFont="1" applyBorder="1" applyAlignment="1">
      <alignment horizontal="center"/>
    </xf>
    <xf numFmtId="3" fontId="4" fillId="0" borderId="38" xfId="2" applyNumberFormat="1" applyFont="1" applyFill="1" applyBorder="1" applyAlignment="1">
      <alignment horizontal="center"/>
    </xf>
    <xf numFmtId="3" fontId="4" fillId="0" borderId="13" xfId="2" applyNumberFormat="1" applyFont="1" applyFill="1" applyBorder="1" applyAlignment="1">
      <alignment horizontal="center"/>
    </xf>
    <xf numFmtId="3" fontId="4" fillId="0" borderId="26" xfId="2" applyNumberFormat="1" applyFont="1" applyFill="1" applyBorder="1" applyAlignment="1">
      <alignment horizontal="center"/>
    </xf>
    <xf numFmtId="3" fontId="4" fillId="2" borderId="41" xfId="2" applyNumberFormat="1" applyFont="1" applyFill="1" applyBorder="1" applyAlignment="1">
      <alignment horizontal="center"/>
    </xf>
    <xf numFmtId="3" fontId="4" fillId="2" borderId="42" xfId="2" applyNumberFormat="1" applyFont="1" applyFill="1" applyBorder="1" applyAlignment="1">
      <alignment horizontal="center"/>
    </xf>
    <xf numFmtId="3" fontId="4" fillId="2" borderId="48" xfId="2" applyNumberFormat="1" applyFont="1" applyFill="1" applyBorder="1" applyAlignment="1">
      <alignment horizontal="center"/>
    </xf>
    <xf numFmtId="0" fontId="8" fillId="0" borderId="43" xfId="3" applyFont="1" applyFill="1" applyBorder="1" applyAlignment="1">
      <alignment horizontal="center" wrapText="1"/>
    </xf>
    <xf numFmtId="0" fontId="8" fillId="0" borderId="44" xfId="3" applyFont="1" applyFill="1" applyBorder="1" applyAlignment="1">
      <alignment horizontal="center" wrapText="1"/>
    </xf>
    <xf numFmtId="0" fontId="8" fillId="0" borderId="54" xfId="3" applyFont="1" applyFill="1" applyBorder="1" applyAlignment="1">
      <alignment horizontal="center" wrapText="1"/>
    </xf>
    <xf numFmtId="0" fontId="0" fillId="0" borderId="3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0" xfId="0" applyBorder="1" applyAlignment="1">
      <alignment horizontal="center"/>
    </xf>
    <xf numFmtId="0" fontId="4" fillId="0" borderId="27" xfId="2" applyFont="1" applyBorder="1" applyAlignment="1">
      <alignment horizontal="center" wrapText="1"/>
    </xf>
    <xf numFmtId="0" fontId="4" fillId="0" borderId="11" xfId="2" applyFont="1" applyBorder="1" applyAlignment="1">
      <alignment horizontal="center" wrapText="1"/>
    </xf>
    <xf numFmtId="0" fontId="4" fillId="0" borderId="18" xfId="2" applyFont="1" applyBorder="1" applyAlignment="1">
      <alignment horizontal="center" wrapText="1"/>
    </xf>
    <xf numFmtId="0" fontId="6" fillId="2" borderId="41" xfId="2" applyFont="1" applyFill="1" applyBorder="1" applyAlignment="1">
      <alignment horizontal="center"/>
    </xf>
    <xf numFmtId="0" fontId="6" fillId="2" borderId="42" xfId="2" applyFont="1" applyFill="1" applyBorder="1" applyAlignment="1">
      <alignment horizontal="center"/>
    </xf>
    <xf numFmtId="0" fontId="6" fillId="2" borderId="43" xfId="2" applyFont="1" applyFill="1" applyBorder="1" applyAlignment="1">
      <alignment horizontal="center"/>
    </xf>
    <xf numFmtId="0" fontId="6" fillId="2" borderId="44" xfId="2" applyFont="1" applyFill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11" xfId="0" applyBorder="1"/>
    <xf numFmtId="0" fontId="0" fillId="0" borderId="18" xfId="0" applyBorder="1"/>
    <xf numFmtId="0" fontId="4" fillId="0" borderId="28" xfId="2" applyFont="1" applyBorder="1" applyAlignment="1">
      <alignment horizontal="center" wrapText="1"/>
    </xf>
    <xf numFmtId="0" fontId="0" fillId="0" borderId="10" xfId="0" applyBorder="1"/>
    <xf numFmtId="0" fontId="0" fillId="0" borderId="25" xfId="0" applyBorder="1"/>
    <xf numFmtId="0" fontId="6" fillId="0" borderId="2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0" fillId="0" borderId="22" xfId="0" applyBorder="1"/>
    <xf numFmtId="0" fontId="2" fillId="0" borderId="2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48" xfId="2" applyFont="1" applyBorder="1" applyAlignment="1">
      <alignment horizontal="center" wrapText="1"/>
    </xf>
    <xf numFmtId="0" fontId="4" fillId="0" borderId="49" xfId="2" applyFont="1" applyBorder="1" applyAlignment="1">
      <alignment horizontal="center" wrapText="1"/>
    </xf>
    <xf numFmtId="0" fontId="4" fillId="0" borderId="50" xfId="2" applyFont="1" applyBorder="1" applyAlignment="1">
      <alignment horizontal="center" wrapText="1"/>
    </xf>
    <xf numFmtId="0" fontId="4" fillId="0" borderId="51" xfId="2" applyFont="1" applyBorder="1" applyAlignment="1">
      <alignment horizontal="center" wrapText="1"/>
    </xf>
    <xf numFmtId="0" fontId="4" fillId="0" borderId="2" xfId="2" applyFont="1" applyBorder="1" applyAlignment="1">
      <alignment horizontal="center" wrapText="1"/>
    </xf>
    <xf numFmtId="0" fontId="4" fillId="0" borderId="52" xfId="2" applyFont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0" fillId="2" borderId="31" xfId="0" applyFont="1" applyFill="1" applyBorder="1" applyAlignment="1">
      <alignment horizontal="center" wrapText="1"/>
    </xf>
    <xf numFmtId="0" fontId="10" fillId="2" borderId="17" xfId="0" applyFont="1" applyFill="1" applyBorder="1" applyAlignment="1">
      <alignment horizontal="center" wrapText="1"/>
    </xf>
    <xf numFmtId="0" fontId="10" fillId="0" borderId="2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</cellXfs>
  <cellStyles count="5">
    <cellStyle name="Normal" xfId="0" builtinId="0"/>
    <cellStyle name="Normal 2 2" xfId="1"/>
    <cellStyle name="Normal 4" xfId="2"/>
    <cellStyle name="Normal_Sheet1" xfId="3"/>
    <cellStyle name="Обыч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R63"/>
  <sheetViews>
    <sheetView tabSelected="1" zoomScaleSheetLayoutView="100" workbookViewId="0">
      <pane xSplit="3" ySplit="5" topLeftCell="D33" activePane="bottomRight" state="frozen"/>
      <selection pane="topRight" activeCell="D1" sqref="D1"/>
      <selection pane="bottomLeft" activeCell="A6" sqref="A6"/>
      <selection pane="bottomRight" activeCell="B16" sqref="B16"/>
    </sheetView>
  </sheetViews>
  <sheetFormatPr defaultRowHeight="12.75" x14ac:dyDescent="0.2"/>
  <cols>
    <col min="1" max="1" width="2.5703125" customWidth="1"/>
    <col min="2" max="2" width="17.42578125" customWidth="1"/>
    <col min="3" max="3" width="14.85546875" customWidth="1"/>
    <col min="4" max="4" width="11.7109375" customWidth="1"/>
    <col min="5" max="5" width="5.140625" customWidth="1"/>
    <col min="6" max="6" width="5.85546875" customWidth="1"/>
    <col min="7" max="7" width="6.140625" customWidth="1"/>
    <col min="8" max="8" width="5.5703125" customWidth="1"/>
    <col min="9" max="9" width="9.5703125" customWidth="1"/>
    <col min="10" max="10" width="10.42578125" customWidth="1"/>
    <col min="13" max="13" width="9.140625" customWidth="1"/>
    <col min="14" max="14" width="8.28515625" customWidth="1"/>
    <col min="15" max="15" width="7.5703125" customWidth="1"/>
    <col min="16" max="16" width="7.42578125" customWidth="1"/>
    <col min="17" max="18" width="8.28515625" customWidth="1"/>
    <col min="19" max="19" width="7.28515625" customWidth="1"/>
    <col min="20" max="20" width="9" customWidth="1"/>
    <col min="21" max="21" width="12.28515625" customWidth="1"/>
    <col min="22" max="22" width="16.140625" customWidth="1"/>
    <col min="24" max="24" width="8.7109375" customWidth="1"/>
    <col min="25" max="25" width="9" customWidth="1"/>
    <col min="26" max="26" width="10.7109375" customWidth="1"/>
    <col min="27" max="28" width="7.85546875" customWidth="1"/>
    <col min="29" max="29" width="10.5703125" customWidth="1"/>
    <col min="30" max="31" width="10.7109375" customWidth="1"/>
  </cols>
  <sheetData>
    <row r="1" spans="1:49" ht="29.25" customHeight="1" thickBot="1" x14ac:dyDescent="0.25">
      <c r="B1" s="44" t="s">
        <v>37</v>
      </c>
      <c r="C1" s="24"/>
      <c r="D1" s="24"/>
      <c r="E1" s="24"/>
      <c r="F1" s="24"/>
      <c r="G1" s="24"/>
      <c r="H1" s="24"/>
      <c r="I1" s="24"/>
      <c r="Q1" s="23"/>
    </row>
    <row r="2" spans="1:49" ht="19.5" customHeight="1" thickBot="1" x14ac:dyDescent="0.25">
      <c r="A2" s="157"/>
      <c r="B2" s="184" t="s">
        <v>0</v>
      </c>
      <c r="C2" s="181" t="s">
        <v>1</v>
      </c>
      <c r="D2" s="160" t="s">
        <v>27</v>
      </c>
      <c r="E2" s="160" t="s">
        <v>21</v>
      </c>
      <c r="F2" s="160" t="s">
        <v>28</v>
      </c>
      <c r="G2" s="160" t="s">
        <v>29</v>
      </c>
      <c r="H2" s="160" t="s">
        <v>8</v>
      </c>
      <c r="I2" s="160" t="s">
        <v>20</v>
      </c>
      <c r="J2" s="172" t="s">
        <v>30</v>
      </c>
      <c r="K2" s="175" t="s">
        <v>14</v>
      </c>
      <c r="L2" s="33" t="s">
        <v>26</v>
      </c>
      <c r="M2" s="31"/>
      <c r="N2" s="31"/>
      <c r="O2" s="31"/>
      <c r="P2" s="31"/>
      <c r="Q2" s="31"/>
      <c r="R2" s="31"/>
      <c r="S2" s="31"/>
      <c r="T2" s="32"/>
      <c r="U2" s="187" t="s">
        <v>32</v>
      </c>
      <c r="V2" s="190" t="s">
        <v>31</v>
      </c>
      <c r="W2" s="163" t="s">
        <v>2</v>
      </c>
      <c r="X2" s="164"/>
      <c r="Y2" s="164"/>
      <c r="Z2" s="164"/>
      <c r="AA2" s="164"/>
      <c r="AB2" s="164"/>
      <c r="AC2" s="164"/>
      <c r="AD2" s="179" t="s">
        <v>17</v>
      </c>
      <c r="AE2" s="179" t="s">
        <v>18</v>
      </c>
    </row>
    <row r="3" spans="1:49" ht="15" customHeight="1" thickBot="1" x14ac:dyDescent="0.25">
      <c r="A3" s="158"/>
      <c r="B3" s="185"/>
      <c r="C3" s="182"/>
      <c r="D3" s="161"/>
      <c r="E3" s="161"/>
      <c r="F3" s="170"/>
      <c r="G3" s="170"/>
      <c r="H3" s="170"/>
      <c r="I3" s="170"/>
      <c r="J3" s="173"/>
      <c r="K3" s="176"/>
      <c r="L3" s="175" t="s">
        <v>15</v>
      </c>
      <c r="M3" s="167" t="s">
        <v>25</v>
      </c>
      <c r="N3" s="168"/>
      <c r="O3" s="168"/>
      <c r="P3" s="168"/>
      <c r="Q3" s="168"/>
      <c r="R3" s="168"/>
      <c r="S3" s="168"/>
      <c r="T3" s="169"/>
      <c r="U3" s="188"/>
      <c r="V3" s="191"/>
      <c r="W3" s="165"/>
      <c r="X3" s="166"/>
      <c r="Y3" s="166"/>
      <c r="Z3" s="166"/>
      <c r="AA3" s="166"/>
      <c r="AB3" s="166"/>
      <c r="AC3" s="166"/>
      <c r="AD3" s="180"/>
      <c r="AE3" s="180"/>
    </row>
    <row r="4" spans="1:49" ht="72" customHeight="1" thickBot="1" x14ac:dyDescent="0.3">
      <c r="A4" s="159"/>
      <c r="B4" s="186"/>
      <c r="C4" s="183"/>
      <c r="D4" s="162"/>
      <c r="E4" s="162"/>
      <c r="F4" s="171"/>
      <c r="G4" s="171"/>
      <c r="H4" s="171"/>
      <c r="I4" s="171"/>
      <c r="J4" s="174"/>
      <c r="K4" s="177"/>
      <c r="L4" s="178"/>
      <c r="M4" s="34" t="s">
        <v>16</v>
      </c>
      <c r="N4" s="42" t="s">
        <v>3</v>
      </c>
      <c r="O4" s="42" t="s">
        <v>4</v>
      </c>
      <c r="P4" s="42" t="s">
        <v>5</v>
      </c>
      <c r="Q4" s="42" t="s">
        <v>9</v>
      </c>
      <c r="R4" s="42" t="s">
        <v>10</v>
      </c>
      <c r="S4" s="42" t="s">
        <v>11</v>
      </c>
      <c r="T4" s="43" t="s">
        <v>6</v>
      </c>
      <c r="U4" s="189"/>
      <c r="V4" s="191"/>
      <c r="W4" s="35" t="s">
        <v>16</v>
      </c>
      <c r="X4" s="54" t="s">
        <v>24</v>
      </c>
      <c r="Y4" s="54" t="s">
        <v>7</v>
      </c>
      <c r="Z4" s="54" t="s">
        <v>36</v>
      </c>
      <c r="AA4" s="54" t="s">
        <v>12</v>
      </c>
      <c r="AB4" s="54" t="s">
        <v>92</v>
      </c>
      <c r="AC4" s="55" t="s">
        <v>93</v>
      </c>
      <c r="AD4" s="180"/>
      <c r="AE4" s="180"/>
    </row>
    <row r="5" spans="1:49" ht="13.5" customHeight="1" thickBot="1" x14ac:dyDescent="0.25">
      <c r="A5" s="38">
        <v>1</v>
      </c>
      <c r="B5" s="39">
        <v>2</v>
      </c>
      <c r="C5" s="40">
        <v>3</v>
      </c>
      <c r="D5" s="40">
        <v>4</v>
      </c>
      <c r="E5" s="40">
        <v>5</v>
      </c>
      <c r="F5" s="40">
        <v>6</v>
      </c>
      <c r="G5" s="40">
        <v>7</v>
      </c>
      <c r="H5" s="40">
        <v>8</v>
      </c>
      <c r="I5" s="40">
        <v>9</v>
      </c>
      <c r="J5" s="51">
        <v>10</v>
      </c>
      <c r="K5" s="53">
        <v>11</v>
      </c>
      <c r="L5" s="46">
        <v>12</v>
      </c>
      <c r="M5" s="52">
        <v>13</v>
      </c>
      <c r="N5" s="37">
        <v>14</v>
      </c>
      <c r="O5" s="36">
        <v>15</v>
      </c>
      <c r="P5" s="36">
        <v>16</v>
      </c>
      <c r="Q5" s="36">
        <v>17</v>
      </c>
      <c r="R5" s="36">
        <v>18</v>
      </c>
      <c r="S5" s="36">
        <v>19</v>
      </c>
      <c r="T5" s="36">
        <v>20</v>
      </c>
      <c r="U5" s="36">
        <v>21</v>
      </c>
      <c r="V5" s="37" t="s">
        <v>23</v>
      </c>
      <c r="W5" s="36">
        <v>23</v>
      </c>
      <c r="X5" s="36">
        <v>24</v>
      </c>
      <c r="Y5" s="36">
        <v>25</v>
      </c>
      <c r="Z5" s="36">
        <v>26</v>
      </c>
      <c r="AA5" s="36">
        <v>27</v>
      </c>
      <c r="AB5" s="45"/>
      <c r="AC5" s="45">
        <v>28</v>
      </c>
      <c r="AD5" s="46" t="s">
        <v>22</v>
      </c>
      <c r="AE5" s="47">
        <v>30</v>
      </c>
      <c r="AF5" s="136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</row>
    <row r="6" spans="1:49" ht="15" x14ac:dyDescent="0.25">
      <c r="A6" s="1">
        <v>1</v>
      </c>
      <c r="B6" s="16" t="s">
        <v>95</v>
      </c>
      <c r="C6" s="16" t="s">
        <v>39</v>
      </c>
      <c r="D6" s="59" t="s">
        <v>51</v>
      </c>
      <c r="E6" s="30" t="s">
        <v>52</v>
      </c>
      <c r="F6" s="19">
        <v>0</v>
      </c>
      <c r="G6" s="19">
        <v>351</v>
      </c>
      <c r="H6" s="19">
        <v>199</v>
      </c>
      <c r="I6" s="19">
        <f>F6+G6+H6</f>
        <v>550</v>
      </c>
      <c r="J6" s="56">
        <f>F6*0.75+G6+H6*1.22</f>
        <v>593.78</v>
      </c>
      <c r="K6" s="61">
        <v>4292.8999999999996</v>
      </c>
      <c r="L6" s="13"/>
      <c r="M6" s="105">
        <f>N6+O6+P6+Q6+R6+S6+T6</f>
        <v>0</v>
      </c>
      <c r="N6" s="64"/>
      <c r="O6" s="3"/>
      <c r="P6" s="3"/>
      <c r="Q6" s="3"/>
      <c r="R6" s="3"/>
      <c r="S6" s="96"/>
      <c r="T6" s="14"/>
      <c r="U6" s="3"/>
      <c r="V6" s="109">
        <f>K6+M6+U6</f>
        <v>4292.8999999999996</v>
      </c>
      <c r="W6" s="105">
        <f>X6+Y6+Z6+AA6+AC6+AB6</f>
        <v>44.6</v>
      </c>
      <c r="X6" s="106"/>
      <c r="Y6" s="3"/>
      <c r="Z6" s="3"/>
      <c r="AA6" s="96"/>
      <c r="AB6" s="96">
        <v>0</v>
      </c>
      <c r="AC6" s="96">
        <v>44.6</v>
      </c>
      <c r="AD6" s="103">
        <f>W6+V6</f>
        <v>4337.5</v>
      </c>
      <c r="AE6" s="49" t="s">
        <v>13</v>
      </c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</row>
    <row r="7" spans="1:49" ht="15" x14ac:dyDescent="0.25">
      <c r="A7" s="1">
        <v>2</v>
      </c>
      <c r="B7" s="16" t="s">
        <v>96</v>
      </c>
      <c r="C7" s="16" t="s">
        <v>39</v>
      </c>
      <c r="D7" s="59" t="s">
        <v>51</v>
      </c>
      <c r="E7" s="30" t="s">
        <v>52</v>
      </c>
      <c r="F7" s="19">
        <v>254</v>
      </c>
      <c r="G7" s="19">
        <v>421</v>
      </c>
      <c r="H7" s="19">
        <v>227</v>
      </c>
      <c r="I7" s="19">
        <f t="shared" ref="I7:I60" si="0">F7+G7+H7</f>
        <v>902</v>
      </c>
      <c r="J7" s="56">
        <v>889</v>
      </c>
      <c r="K7" s="118">
        <v>6234.7</v>
      </c>
      <c r="L7" s="13"/>
      <c r="M7" s="105">
        <f t="shared" ref="M7:M52" si="1">N7+O7+P7+Q7+R7+S7+T7</f>
        <v>0</v>
      </c>
      <c r="N7" s="65"/>
      <c r="O7" s="3"/>
      <c r="P7" s="3"/>
      <c r="Q7" s="3"/>
      <c r="R7" s="3"/>
      <c r="S7" s="96"/>
      <c r="T7" s="14"/>
      <c r="U7" s="3"/>
      <c r="V7" s="109">
        <f t="shared" ref="V7:V56" si="2">K7+M7+U7</f>
        <v>6234.7</v>
      </c>
      <c r="W7" s="105">
        <f t="shared" ref="W7:W63" si="3">X7+Y7+Z7+AA7+AC7+AB7</f>
        <v>739.59999999999991</v>
      </c>
      <c r="X7" s="106">
        <v>293.39999999999998</v>
      </c>
      <c r="Y7" s="3"/>
      <c r="Z7" s="3"/>
      <c r="AA7" s="96"/>
      <c r="AB7" s="96">
        <v>122.5</v>
      </c>
      <c r="AC7" s="96">
        <v>323.7</v>
      </c>
      <c r="AD7" s="103">
        <f t="shared" ref="AD7:AD56" si="4">W7+V7</f>
        <v>6974.2999999999993</v>
      </c>
      <c r="AE7" s="58"/>
    </row>
    <row r="8" spans="1:49" ht="15" x14ac:dyDescent="0.25">
      <c r="A8" s="1">
        <v>3</v>
      </c>
      <c r="B8" s="16" t="s">
        <v>97</v>
      </c>
      <c r="C8" s="16" t="s">
        <v>39</v>
      </c>
      <c r="D8" s="59" t="s">
        <v>51</v>
      </c>
      <c r="E8" s="30" t="s">
        <v>52</v>
      </c>
      <c r="F8" s="19">
        <v>195</v>
      </c>
      <c r="G8" s="19">
        <v>293</v>
      </c>
      <c r="H8" s="19">
        <v>266</v>
      </c>
      <c r="I8" s="19">
        <f t="shared" si="0"/>
        <v>754</v>
      </c>
      <c r="J8" s="56">
        <f t="shared" ref="J8:J60" si="5">F8*0.75+G8+H8*1.22</f>
        <v>763.77</v>
      </c>
      <c r="K8" s="61">
        <v>5411.9</v>
      </c>
      <c r="L8" s="13"/>
      <c r="M8" s="105">
        <f t="shared" si="1"/>
        <v>0</v>
      </c>
      <c r="N8" s="65"/>
      <c r="O8" s="3"/>
      <c r="P8" s="3"/>
      <c r="Q8" s="3"/>
      <c r="R8" s="3"/>
      <c r="S8" s="96"/>
      <c r="T8" s="14"/>
      <c r="U8" s="3"/>
      <c r="V8" s="109">
        <f t="shared" si="2"/>
        <v>5411.9</v>
      </c>
      <c r="W8" s="105">
        <f t="shared" si="3"/>
        <v>385.3</v>
      </c>
      <c r="X8" s="106">
        <v>225.2</v>
      </c>
      <c r="Y8" s="3"/>
      <c r="Z8" s="3"/>
      <c r="AA8" s="96"/>
      <c r="AB8" s="96">
        <v>124</v>
      </c>
      <c r="AC8" s="96">
        <v>36.1</v>
      </c>
      <c r="AD8" s="103">
        <f t="shared" si="4"/>
        <v>5797.2</v>
      </c>
      <c r="AE8" s="58"/>
    </row>
    <row r="9" spans="1:49" ht="15" x14ac:dyDescent="0.25">
      <c r="A9" s="1">
        <v>4</v>
      </c>
      <c r="B9" s="16" t="s">
        <v>98</v>
      </c>
      <c r="C9" s="16" t="s">
        <v>39</v>
      </c>
      <c r="D9" s="59" t="s">
        <v>51</v>
      </c>
      <c r="E9" s="30" t="s">
        <v>53</v>
      </c>
      <c r="F9" s="19">
        <v>257</v>
      </c>
      <c r="G9" s="19">
        <v>247</v>
      </c>
      <c r="H9" s="19">
        <v>121</v>
      </c>
      <c r="I9" s="19">
        <f t="shared" si="0"/>
        <v>625</v>
      </c>
      <c r="J9" s="56">
        <v>588</v>
      </c>
      <c r="K9" s="118">
        <v>4253.3999999999996</v>
      </c>
      <c r="L9" s="13"/>
      <c r="M9" s="105">
        <f t="shared" si="1"/>
        <v>0</v>
      </c>
      <c r="N9" s="65"/>
      <c r="O9" s="3"/>
      <c r="P9" s="3"/>
      <c r="Q9" s="3"/>
      <c r="R9" s="3"/>
      <c r="S9" s="96"/>
      <c r="T9" s="14"/>
      <c r="U9" s="3"/>
      <c r="V9" s="109">
        <f t="shared" si="2"/>
        <v>4253.3999999999996</v>
      </c>
      <c r="W9" s="105">
        <f t="shared" si="3"/>
        <v>730.69999999999993</v>
      </c>
      <c r="X9" s="106">
        <v>296.8</v>
      </c>
      <c r="Y9" s="3"/>
      <c r="Z9" s="3"/>
      <c r="AA9" s="96"/>
      <c r="AB9" s="96">
        <v>133.9</v>
      </c>
      <c r="AC9" s="96">
        <v>300</v>
      </c>
      <c r="AD9" s="103">
        <f t="shared" si="4"/>
        <v>4984.0999999999995</v>
      </c>
      <c r="AE9" s="58"/>
    </row>
    <row r="10" spans="1:49" ht="15" x14ac:dyDescent="0.25">
      <c r="A10" s="1">
        <v>5</v>
      </c>
      <c r="B10" s="16" t="s">
        <v>99</v>
      </c>
      <c r="C10" s="16" t="s">
        <v>39</v>
      </c>
      <c r="D10" s="59" t="s">
        <v>51</v>
      </c>
      <c r="E10" s="30" t="s">
        <v>53</v>
      </c>
      <c r="F10" s="19">
        <v>194</v>
      </c>
      <c r="G10" s="19">
        <v>197</v>
      </c>
      <c r="H10" s="19">
        <v>137</v>
      </c>
      <c r="I10" s="19">
        <f t="shared" si="0"/>
        <v>528</v>
      </c>
      <c r="J10" s="56">
        <f t="shared" si="5"/>
        <v>509.64</v>
      </c>
      <c r="K10" s="61">
        <v>3740</v>
      </c>
      <c r="L10" s="13"/>
      <c r="M10" s="105">
        <f t="shared" si="1"/>
        <v>0</v>
      </c>
      <c r="N10" s="65"/>
      <c r="O10" s="3"/>
      <c r="P10" s="3"/>
      <c r="Q10" s="3"/>
      <c r="R10" s="3"/>
      <c r="S10" s="96"/>
      <c r="T10" s="14"/>
      <c r="U10" s="3"/>
      <c r="V10" s="109">
        <f t="shared" si="2"/>
        <v>3740</v>
      </c>
      <c r="W10" s="105">
        <f t="shared" si="3"/>
        <v>619.30000000000007</v>
      </c>
      <c r="X10" s="106">
        <v>224.1</v>
      </c>
      <c r="Y10" s="3"/>
      <c r="Z10" s="3"/>
      <c r="AA10" s="96"/>
      <c r="AB10" s="96">
        <v>108.6</v>
      </c>
      <c r="AC10" s="96">
        <v>286.60000000000002</v>
      </c>
      <c r="AD10" s="103">
        <f t="shared" si="4"/>
        <v>4359.3</v>
      </c>
      <c r="AE10" s="58"/>
    </row>
    <row r="11" spans="1:49" ht="15" x14ac:dyDescent="0.25">
      <c r="A11" s="1">
        <v>6</v>
      </c>
      <c r="B11" s="16" t="s">
        <v>100</v>
      </c>
      <c r="C11" s="16" t="s">
        <v>40</v>
      </c>
      <c r="D11" s="59" t="s">
        <v>51</v>
      </c>
      <c r="E11" s="30" t="s">
        <v>52</v>
      </c>
      <c r="F11" s="19">
        <v>127</v>
      </c>
      <c r="G11" s="19">
        <v>158</v>
      </c>
      <c r="H11" s="19">
        <v>42</v>
      </c>
      <c r="I11" s="19">
        <f t="shared" si="0"/>
        <v>327</v>
      </c>
      <c r="J11" s="56">
        <f t="shared" si="5"/>
        <v>304.49</v>
      </c>
      <c r="K11" s="61">
        <v>2384</v>
      </c>
      <c r="L11" s="13"/>
      <c r="M11" s="105">
        <f t="shared" si="1"/>
        <v>0</v>
      </c>
      <c r="N11" s="65"/>
      <c r="O11" s="3"/>
      <c r="P11" s="3"/>
      <c r="Q11" s="3"/>
      <c r="R11" s="3"/>
      <c r="S11" s="96"/>
      <c r="T11" s="14"/>
      <c r="U11" s="3"/>
      <c r="V11" s="109">
        <f t="shared" si="2"/>
        <v>2384</v>
      </c>
      <c r="W11" s="105">
        <f t="shared" si="3"/>
        <v>187.79999999999998</v>
      </c>
      <c r="X11" s="106">
        <v>146.69999999999999</v>
      </c>
      <c r="Y11" s="3"/>
      <c r="Z11" s="3"/>
      <c r="AA11" s="96"/>
      <c r="AB11" s="96">
        <v>41.1</v>
      </c>
      <c r="AC11" s="96"/>
      <c r="AD11" s="103">
        <f t="shared" si="4"/>
        <v>2571.8000000000002</v>
      </c>
      <c r="AE11" s="58"/>
    </row>
    <row r="12" spans="1:49" ht="15" x14ac:dyDescent="0.25">
      <c r="A12" s="4">
        <v>7</v>
      </c>
      <c r="B12" s="18" t="s">
        <v>101</v>
      </c>
      <c r="C12" s="18" t="s">
        <v>41</v>
      </c>
      <c r="D12" s="59" t="s">
        <v>51</v>
      </c>
      <c r="E12" s="17" t="s">
        <v>52</v>
      </c>
      <c r="F12" s="19">
        <v>68</v>
      </c>
      <c r="G12" s="19">
        <v>80</v>
      </c>
      <c r="H12" s="19">
        <v>14</v>
      </c>
      <c r="I12" s="19">
        <f t="shared" si="0"/>
        <v>162</v>
      </c>
      <c r="J12" s="56">
        <f t="shared" si="5"/>
        <v>148.07999999999998</v>
      </c>
      <c r="K12" s="61">
        <v>1357.1</v>
      </c>
      <c r="L12" s="13"/>
      <c r="M12" s="105">
        <f t="shared" si="1"/>
        <v>0</v>
      </c>
      <c r="N12" s="65"/>
      <c r="O12" s="3"/>
      <c r="P12" s="3"/>
      <c r="Q12" s="3"/>
      <c r="R12" s="3"/>
      <c r="S12" s="96"/>
      <c r="T12" s="14"/>
      <c r="U12" s="8"/>
      <c r="V12" s="109">
        <f t="shared" si="2"/>
        <v>1357.1</v>
      </c>
      <c r="W12" s="105">
        <f t="shared" si="3"/>
        <v>135.80000000000001</v>
      </c>
      <c r="X12" s="107">
        <v>78.5</v>
      </c>
      <c r="Y12" s="8"/>
      <c r="Z12" s="8"/>
      <c r="AA12" s="97"/>
      <c r="AB12" s="97">
        <v>28.4</v>
      </c>
      <c r="AC12" s="97">
        <v>28.9</v>
      </c>
      <c r="AD12" s="103">
        <f t="shared" si="4"/>
        <v>1492.8999999999999</v>
      </c>
      <c r="AE12" s="50" t="s">
        <v>13</v>
      </c>
    </row>
    <row r="13" spans="1:49" ht="15" x14ac:dyDescent="0.25">
      <c r="A13" s="1">
        <v>8</v>
      </c>
      <c r="B13" s="18" t="s">
        <v>102</v>
      </c>
      <c r="C13" s="18" t="s">
        <v>42</v>
      </c>
      <c r="D13" s="59" t="s">
        <v>51</v>
      </c>
      <c r="E13" s="17" t="s">
        <v>52</v>
      </c>
      <c r="F13" s="19">
        <v>99</v>
      </c>
      <c r="G13" s="19">
        <v>150</v>
      </c>
      <c r="H13" s="19">
        <v>10</v>
      </c>
      <c r="I13" s="19">
        <f t="shared" si="0"/>
        <v>259</v>
      </c>
      <c r="J13" s="56">
        <f t="shared" si="5"/>
        <v>236.45</v>
      </c>
      <c r="K13" s="61">
        <v>1936.3</v>
      </c>
      <c r="L13" s="13"/>
      <c r="M13" s="105">
        <f t="shared" si="1"/>
        <v>60</v>
      </c>
      <c r="N13" s="65">
        <v>60</v>
      </c>
      <c r="O13" s="3"/>
      <c r="P13" s="3"/>
      <c r="Q13" s="3"/>
      <c r="R13" s="3"/>
      <c r="S13" s="96"/>
      <c r="T13" s="14"/>
      <c r="U13" s="8"/>
      <c r="V13" s="109">
        <f t="shared" si="2"/>
        <v>1996.3</v>
      </c>
      <c r="W13" s="105">
        <f t="shared" si="3"/>
        <v>252.59999999999997</v>
      </c>
      <c r="X13" s="107">
        <v>114.3</v>
      </c>
      <c r="Y13" s="9"/>
      <c r="Z13" s="9"/>
      <c r="AA13" s="98"/>
      <c r="AB13" s="98">
        <v>32.700000000000003</v>
      </c>
      <c r="AC13" s="98">
        <v>105.6</v>
      </c>
      <c r="AD13" s="103">
        <f t="shared" si="4"/>
        <v>2248.9</v>
      </c>
      <c r="AE13" s="50" t="s">
        <v>13</v>
      </c>
    </row>
    <row r="14" spans="1:49" ht="15" x14ac:dyDescent="0.25">
      <c r="A14" s="4">
        <v>9</v>
      </c>
      <c r="B14" s="18" t="s">
        <v>103</v>
      </c>
      <c r="C14" s="18" t="s">
        <v>43</v>
      </c>
      <c r="D14" s="59" t="s">
        <v>51</v>
      </c>
      <c r="E14" s="17" t="s">
        <v>52</v>
      </c>
      <c r="F14" s="19">
        <v>97</v>
      </c>
      <c r="G14" s="19">
        <v>151</v>
      </c>
      <c r="H14" s="19">
        <v>97</v>
      </c>
      <c r="I14" s="19">
        <f t="shared" si="0"/>
        <v>345</v>
      </c>
      <c r="J14" s="56">
        <f t="shared" si="5"/>
        <v>342.09000000000003</v>
      </c>
      <c r="K14" s="61">
        <v>2634.1</v>
      </c>
      <c r="L14" s="13"/>
      <c r="M14" s="105">
        <f t="shared" si="1"/>
        <v>0</v>
      </c>
      <c r="N14" s="65"/>
      <c r="O14" s="3"/>
      <c r="P14" s="3"/>
      <c r="Q14" s="3"/>
      <c r="R14" s="3"/>
      <c r="S14" s="96"/>
      <c r="T14" s="14"/>
      <c r="U14" s="8"/>
      <c r="V14" s="109">
        <f t="shared" si="2"/>
        <v>2634.1</v>
      </c>
      <c r="W14" s="105">
        <f t="shared" si="3"/>
        <v>157.4</v>
      </c>
      <c r="X14" s="91">
        <v>112</v>
      </c>
      <c r="Y14" s="9"/>
      <c r="Z14" s="9"/>
      <c r="AA14" s="98"/>
      <c r="AB14" s="98">
        <v>28.9</v>
      </c>
      <c r="AC14" s="98">
        <v>16.5</v>
      </c>
      <c r="AD14" s="103">
        <f t="shared" si="4"/>
        <v>2791.5</v>
      </c>
      <c r="AE14" s="50" t="s">
        <v>13</v>
      </c>
    </row>
    <row r="15" spans="1:49" ht="15" x14ac:dyDescent="0.25">
      <c r="A15" s="1">
        <v>10</v>
      </c>
      <c r="B15" s="18" t="s">
        <v>104</v>
      </c>
      <c r="C15" s="18" t="s">
        <v>44</v>
      </c>
      <c r="D15" s="59" t="s">
        <v>51</v>
      </c>
      <c r="E15" s="17" t="s">
        <v>52</v>
      </c>
      <c r="F15" s="19">
        <v>260</v>
      </c>
      <c r="G15" s="19">
        <v>379</v>
      </c>
      <c r="H15" s="19">
        <v>161</v>
      </c>
      <c r="I15" s="19">
        <f t="shared" si="0"/>
        <v>800</v>
      </c>
      <c r="J15" s="56">
        <f t="shared" si="5"/>
        <v>770.42</v>
      </c>
      <c r="K15" s="61">
        <v>5451.4</v>
      </c>
      <c r="L15" s="13"/>
      <c r="M15" s="105">
        <f t="shared" si="1"/>
        <v>0</v>
      </c>
      <c r="N15" s="65"/>
      <c r="O15" s="3"/>
      <c r="P15" s="3"/>
      <c r="Q15" s="3"/>
      <c r="R15" s="3"/>
      <c r="S15" s="96"/>
      <c r="T15" s="14"/>
      <c r="U15" s="8"/>
      <c r="V15" s="109">
        <f t="shared" si="2"/>
        <v>5451.4</v>
      </c>
      <c r="W15" s="105">
        <f t="shared" si="3"/>
        <v>360.6</v>
      </c>
      <c r="X15" s="91">
        <v>300.3</v>
      </c>
      <c r="Y15" s="9"/>
      <c r="Z15" s="9"/>
      <c r="AA15" s="98"/>
      <c r="AB15" s="98">
        <v>60.3</v>
      </c>
      <c r="AC15" s="98"/>
      <c r="AD15" s="103">
        <f t="shared" si="4"/>
        <v>5812</v>
      </c>
      <c r="AE15" s="50" t="s">
        <v>13</v>
      </c>
    </row>
    <row r="16" spans="1:49" ht="15" x14ac:dyDescent="0.25">
      <c r="A16" s="4">
        <v>11</v>
      </c>
      <c r="B16" s="18" t="s">
        <v>96</v>
      </c>
      <c r="C16" s="18" t="s">
        <v>45</v>
      </c>
      <c r="D16" s="59" t="s">
        <v>51</v>
      </c>
      <c r="E16" s="17" t="s">
        <v>52</v>
      </c>
      <c r="F16" s="19">
        <v>144</v>
      </c>
      <c r="G16" s="19">
        <v>216</v>
      </c>
      <c r="H16" s="19">
        <v>20</v>
      </c>
      <c r="I16" s="19">
        <f t="shared" si="0"/>
        <v>380</v>
      </c>
      <c r="J16" s="56">
        <f t="shared" si="5"/>
        <v>348.4</v>
      </c>
      <c r="K16" s="61">
        <v>2673.6</v>
      </c>
      <c r="L16" s="13"/>
      <c r="M16" s="105">
        <f t="shared" si="1"/>
        <v>0</v>
      </c>
      <c r="N16" s="65"/>
      <c r="O16" s="3"/>
      <c r="P16" s="3"/>
      <c r="Q16" s="3"/>
      <c r="R16" s="3"/>
      <c r="S16" s="96"/>
      <c r="T16" s="14"/>
      <c r="U16" s="8"/>
      <c r="V16" s="109">
        <f t="shared" si="2"/>
        <v>2673.6</v>
      </c>
      <c r="W16" s="105">
        <f t="shared" si="3"/>
        <v>261.40000000000003</v>
      </c>
      <c r="X16" s="91">
        <v>166.3</v>
      </c>
      <c r="Y16" s="8"/>
      <c r="Z16" s="8"/>
      <c r="AA16" s="97"/>
      <c r="AB16" s="97">
        <v>45.6</v>
      </c>
      <c r="AC16" s="97">
        <v>49.5</v>
      </c>
      <c r="AD16" s="103">
        <f t="shared" si="4"/>
        <v>2935</v>
      </c>
      <c r="AE16" s="50" t="s">
        <v>13</v>
      </c>
    </row>
    <row r="17" spans="1:92" ht="15" x14ac:dyDescent="0.25">
      <c r="A17" s="1">
        <v>12</v>
      </c>
      <c r="B17" s="18" t="s">
        <v>105</v>
      </c>
      <c r="C17" s="18" t="s">
        <v>46</v>
      </c>
      <c r="D17" s="59" t="s">
        <v>51</v>
      </c>
      <c r="E17" s="17" t="s">
        <v>52</v>
      </c>
      <c r="F17" s="19">
        <v>83</v>
      </c>
      <c r="G17" s="19">
        <v>129</v>
      </c>
      <c r="H17" s="19">
        <v>18</v>
      </c>
      <c r="I17" s="19">
        <f t="shared" si="0"/>
        <v>230</v>
      </c>
      <c r="J17" s="56">
        <f t="shared" si="5"/>
        <v>213.21</v>
      </c>
      <c r="K17" s="61">
        <v>1784.9</v>
      </c>
      <c r="L17" s="13"/>
      <c r="M17" s="105">
        <f t="shared" si="1"/>
        <v>60</v>
      </c>
      <c r="N17" s="65">
        <v>60</v>
      </c>
      <c r="O17" s="3"/>
      <c r="P17" s="3"/>
      <c r="Q17" s="3"/>
      <c r="R17" s="3"/>
      <c r="S17" s="96"/>
      <c r="T17" s="14"/>
      <c r="U17" s="8"/>
      <c r="V17" s="109">
        <f t="shared" si="2"/>
        <v>1844.9</v>
      </c>
      <c r="W17" s="105">
        <f t="shared" si="3"/>
        <v>347.9</v>
      </c>
      <c r="X17" s="91">
        <v>95.9</v>
      </c>
      <c r="Y17" s="8"/>
      <c r="Z17" s="8"/>
      <c r="AA17" s="97">
        <v>224.5</v>
      </c>
      <c r="AB17" s="97">
        <v>27.5</v>
      </c>
      <c r="AC17" s="97"/>
      <c r="AD17" s="103">
        <f t="shared" si="4"/>
        <v>2192.8000000000002</v>
      </c>
      <c r="AE17" s="50" t="s">
        <v>13</v>
      </c>
    </row>
    <row r="18" spans="1:92" ht="15" x14ac:dyDescent="0.25">
      <c r="A18" s="4">
        <v>13</v>
      </c>
      <c r="B18" s="18" t="s">
        <v>106</v>
      </c>
      <c r="C18" s="18" t="s">
        <v>47</v>
      </c>
      <c r="D18" s="59" t="s">
        <v>51</v>
      </c>
      <c r="E18" s="17" t="s">
        <v>52</v>
      </c>
      <c r="F18" s="19">
        <v>128</v>
      </c>
      <c r="G18" s="19">
        <v>160</v>
      </c>
      <c r="H18" s="19">
        <v>113</v>
      </c>
      <c r="I18" s="19">
        <f t="shared" si="0"/>
        <v>401</v>
      </c>
      <c r="J18" s="56">
        <f t="shared" si="5"/>
        <v>393.86</v>
      </c>
      <c r="K18" s="61">
        <v>2976.4</v>
      </c>
      <c r="L18" s="13"/>
      <c r="M18" s="105">
        <f t="shared" si="1"/>
        <v>0</v>
      </c>
      <c r="N18" s="65"/>
      <c r="O18" s="3"/>
      <c r="P18" s="3"/>
      <c r="Q18" s="3"/>
      <c r="R18" s="3"/>
      <c r="S18" s="96"/>
      <c r="T18" s="14"/>
      <c r="U18" s="8"/>
      <c r="V18" s="109">
        <f t="shared" si="2"/>
        <v>2976.4</v>
      </c>
      <c r="W18" s="105">
        <f t="shared" si="3"/>
        <v>255.7</v>
      </c>
      <c r="X18" s="91">
        <v>147.9</v>
      </c>
      <c r="Y18" s="8"/>
      <c r="Z18" s="8"/>
      <c r="AA18" s="97"/>
      <c r="AB18" s="97">
        <v>50</v>
      </c>
      <c r="AC18" s="97">
        <v>57.8</v>
      </c>
      <c r="AD18" s="103">
        <f t="shared" si="4"/>
        <v>3232.1</v>
      </c>
      <c r="AE18" s="50" t="s">
        <v>13</v>
      </c>
    </row>
    <row r="19" spans="1:92" ht="15" x14ac:dyDescent="0.25">
      <c r="A19" s="1">
        <v>14</v>
      </c>
      <c r="B19" s="18" t="s">
        <v>107</v>
      </c>
      <c r="C19" s="18" t="s">
        <v>48</v>
      </c>
      <c r="D19" s="59" t="s">
        <v>51</v>
      </c>
      <c r="E19" s="17" t="s">
        <v>53</v>
      </c>
      <c r="F19" s="19">
        <v>85</v>
      </c>
      <c r="G19" s="19">
        <v>109</v>
      </c>
      <c r="H19" s="19">
        <v>13</v>
      </c>
      <c r="I19" s="19">
        <f t="shared" si="0"/>
        <v>207</v>
      </c>
      <c r="J19" s="56">
        <f t="shared" si="5"/>
        <v>188.61</v>
      </c>
      <c r="K19" s="61">
        <v>1626.9</v>
      </c>
      <c r="L19" s="20"/>
      <c r="M19" s="105">
        <f t="shared" si="1"/>
        <v>60</v>
      </c>
      <c r="N19" s="65">
        <v>60</v>
      </c>
      <c r="O19" s="3"/>
      <c r="P19" s="3"/>
      <c r="Q19" s="3"/>
      <c r="R19" s="3"/>
      <c r="S19" s="96"/>
      <c r="T19" s="14"/>
      <c r="U19" s="8"/>
      <c r="V19" s="109">
        <f t="shared" si="2"/>
        <v>1686.9</v>
      </c>
      <c r="W19" s="105">
        <f t="shared" si="3"/>
        <v>355.4</v>
      </c>
      <c r="X19" s="91">
        <v>98.2</v>
      </c>
      <c r="Y19" s="8"/>
      <c r="Z19" s="120">
        <v>118.8</v>
      </c>
      <c r="AA19" s="97"/>
      <c r="AB19" s="97">
        <v>27</v>
      </c>
      <c r="AC19" s="97">
        <v>111.4</v>
      </c>
      <c r="AD19" s="103">
        <f t="shared" si="4"/>
        <v>2042.3000000000002</v>
      </c>
      <c r="AE19" s="50" t="s">
        <v>13</v>
      </c>
    </row>
    <row r="20" spans="1:92" ht="15" x14ac:dyDescent="0.25">
      <c r="A20" s="4">
        <v>15</v>
      </c>
      <c r="B20" s="18" t="s">
        <v>96</v>
      </c>
      <c r="C20" s="18" t="s">
        <v>49</v>
      </c>
      <c r="D20" s="59" t="s">
        <v>51</v>
      </c>
      <c r="E20" s="17" t="s">
        <v>52</v>
      </c>
      <c r="F20" s="19">
        <v>102</v>
      </c>
      <c r="G20" s="19">
        <v>157</v>
      </c>
      <c r="H20" s="19">
        <v>183</v>
      </c>
      <c r="I20" s="19">
        <f t="shared" si="0"/>
        <v>442</v>
      </c>
      <c r="J20" s="56">
        <f t="shared" si="5"/>
        <v>456.76</v>
      </c>
      <c r="K20" s="61">
        <v>3391.1</v>
      </c>
      <c r="L20" s="20"/>
      <c r="M20" s="105">
        <f t="shared" si="1"/>
        <v>0</v>
      </c>
      <c r="N20" s="65"/>
      <c r="O20" s="3"/>
      <c r="P20" s="21"/>
      <c r="Q20" s="3"/>
      <c r="R20" s="3"/>
      <c r="S20" s="96"/>
      <c r="T20" s="14"/>
      <c r="U20" s="8"/>
      <c r="V20" s="109">
        <f t="shared" si="2"/>
        <v>3391.1</v>
      </c>
      <c r="W20" s="105">
        <f t="shared" si="3"/>
        <v>238.59999999999997</v>
      </c>
      <c r="X20" s="91">
        <v>117.8</v>
      </c>
      <c r="Y20" s="8"/>
      <c r="Z20" s="8"/>
      <c r="AA20" s="97"/>
      <c r="AB20" s="97">
        <v>34.200000000000003</v>
      </c>
      <c r="AC20" s="97">
        <v>86.6</v>
      </c>
      <c r="AD20" s="103">
        <f t="shared" si="4"/>
        <v>3629.7</v>
      </c>
      <c r="AE20" s="50" t="s">
        <v>13</v>
      </c>
    </row>
    <row r="21" spans="1:92" ht="15.75" thickBot="1" x14ac:dyDescent="0.3">
      <c r="A21" s="67">
        <v>16</v>
      </c>
      <c r="B21" s="77" t="s">
        <v>101</v>
      </c>
      <c r="C21" s="77" t="s">
        <v>50</v>
      </c>
      <c r="D21" s="60" t="s">
        <v>51</v>
      </c>
      <c r="E21" s="78" t="s">
        <v>52</v>
      </c>
      <c r="F21" s="57">
        <v>106</v>
      </c>
      <c r="G21" s="57">
        <v>114</v>
      </c>
      <c r="H21" s="57">
        <v>18</v>
      </c>
      <c r="I21" s="57">
        <f t="shared" si="0"/>
        <v>238</v>
      </c>
      <c r="J21" s="79">
        <v>216</v>
      </c>
      <c r="K21" s="119">
        <v>1804.7</v>
      </c>
      <c r="L21" s="80"/>
      <c r="M21" s="105">
        <f t="shared" si="1"/>
        <v>70</v>
      </c>
      <c r="N21" s="81">
        <v>70</v>
      </c>
      <c r="O21" s="27"/>
      <c r="P21" s="82"/>
      <c r="Q21" s="27"/>
      <c r="R21" s="27"/>
      <c r="S21" s="110"/>
      <c r="T21" s="28"/>
      <c r="U21" s="29"/>
      <c r="V21" s="109">
        <f t="shared" si="2"/>
        <v>1874.7</v>
      </c>
      <c r="W21" s="113">
        <f t="shared" si="3"/>
        <v>250.3</v>
      </c>
      <c r="X21" s="108">
        <v>122.4</v>
      </c>
      <c r="Y21" s="29"/>
      <c r="Z21" s="29"/>
      <c r="AA21" s="99"/>
      <c r="AB21" s="99">
        <v>28.9</v>
      </c>
      <c r="AC21" s="99">
        <v>99</v>
      </c>
      <c r="AD21" s="103">
        <f t="shared" si="4"/>
        <v>2125</v>
      </c>
      <c r="AE21" s="71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3"/>
    </row>
    <row r="22" spans="1:92" s="63" customFormat="1" ht="15.75" thickBot="1" x14ac:dyDescent="0.3">
      <c r="A22" s="142" t="s">
        <v>35</v>
      </c>
      <c r="B22" s="143"/>
      <c r="C22" s="143"/>
      <c r="D22" s="143"/>
      <c r="E22" s="144"/>
      <c r="F22" s="85">
        <f t="shared" ref="F22:AD22" si="6">SUM(F6:F21)</f>
        <v>2199</v>
      </c>
      <c r="G22" s="85">
        <f t="shared" si="6"/>
        <v>3312</v>
      </c>
      <c r="H22" s="85">
        <f t="shared" si="6"/>
        <v>1639</v>
      </c>
      <c r="I22" s="85">
        <f t="shared" si="6"/>
        <v>7150</v>
      </c>
      <c r="J22" s="85">
        <f t="shared" si="6"/>
        <v>6962.5599999999995</v>
      </c>
      <c r="K22" s="85">
        <f t="shared" si="6"/>
        <v>51953.399999999994</v>
      </c>
      <c r="L22" s="85">
        <f t="shared" si="6"/>
        <v>0</v>
      </c>
      <c r="M22" s="104">
        <f t="shared" si="6"/>
        <v>250</v>
      </c>
      <c r="N22" s="85">
        <f t="shared" si="6"/>
        <v>250</v>
      </c>
      <c r="O22" s="85">
        <f t="shared" si="6"/>
        <v>0</v>
      </c>
      <c r="P22" s="85">
        <f t="shared" si="6"/>
        <v>0</v>
      </c>
      <c r="Q22" s="85">
        <f t="shared" si="6"/>
        <v>0</v>
      </c>
      <c r="R22" s="85">
        <f t="shared" si="6"/>
        <v>0</v>
      </c>
      <c r="S22" s="85">
        <f t="shared" si="6"/>
        <v>0</v>
      </c>
      <c r="T22" s="85">
        <f t="shared" si="6"/>
        <v>0</v>
      </c>
      <c r="U22" s="85">
        <f t="shared" si="6"/>
        <v>0</v>
      </c>
      <c r="V22" s="104">
        <f t="shared" si="6"/>
        <v>52203.399999999994</v>
      </c>
      <c r="W22" s="114">
        <f>X22+Y22+Z22+AA22+AC22+AB22</f>
        <v>5323</v>
      </c>
      <c r="X22" s="112">
        <f t="shared" si="6"/>
        <v>2539.7999999999997</v>
      </c>
      <c r="Y22" s="85">
        <f t="shared" si="6"/>
        <v>0</v>
      </c>
      <c r="Z22" s="85">
        <f t="shared" si="6"/>
        <v>118.8</v>
      </c>
      <c r="AA22" s="85">
        <f>SUM(AA6:AA21)</f>
        <v>224.5</v>
      </c>
      <c r="AB22" s="85">
        <f>SUM(AB6:AB21)</f>
        <v>893.6</v>
      </c>
      <c r="AC22" s="104">
        <f t="shared" si="6"/>
        <v>1546.3</v>
      </c>
      <c r="AD22" s="104">
        <f t="shared" si="6"/>
        <v>57526.400000000001</v>
      </c>
      <c r="AE22" s="76" t="s">
        <v>13</v>
      </c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</row>
    <row r="23" spans="1:92" ht="15" x14ac:dyDescent="0.25">
      <c r="A23" s="1">
        <v>17</v>
      </c>
      <c r="B23" s="83" t="s">
        <v>108</v>
      </c>
      <c r="C23" s="59" t="s">
        <v>54</v>
      </c>
      <c r="D23" s="83" t="s">
        <v>84</v>
      </c>
      <c r="E23" s="84" t="s">
        <v>53</v>
      </c>
      <c r="F23" s="11">
        <v>64</v>
      </c>
      <c r="G23" s="11">
        <v>68</v>
      </c>
      <c r="H23" s="11">
        <v>0</v>
      </c>
      <c r="I23" s="11">
        <f t="shared" si="0"/>
        <v>132</v>
      </c>
      <c r="J23" s="11">
        <f t="shared" si="5"/>
        <v>116</v>
      </c>
      <c r="K23" s="61">
        <v>1146.4000000000001</v>
      </c>
      <c r="L23" s="20"/>
      <c r="M23" s="105">
        <f t="shared" si="1"/>
        <v>0</v>
      </c>
      <c r="N23" s="65"/>
      <c r="O23" s="3"/>
      <c r="P23" s="3"/>
      <c r="Q23" s="3"/>
      <c r="R23" s="3"/>
      <c r="S23" s="96"/>
      <c r="T23" s="14"/>
      <c r="U23" s="3"/>
      <c r="V23" s="109">
        <f t="shared" si="2"/>
        <v>1146.4000000000001</v>
      </c>
      <c r="W23" s="105">
        <f t="shared" si="3"/>
        <v>286.89999999999998</v>
      </c>
      <c r="X23" s="90">
        <v>73.900000000000006</v>
      </c>
      <c r="Y23" s="3"/>
      <c r="Z23" s="3"/>
      <c r="AA23" s="96">
        <v>136.6</v>
      </c>
      <c r="AB23" s="17">
        <v>21.7</v>
      </c>
      <c r="AC23" s="96">
        <v>54.7</v>
      </c>
      <c r="AD23" s="103">
        <f t="shared" si="4"/>
        <v>1433.3000000000002</v>
      </c>
      <c r="AE23" s="58" t="s">
        <v>13</v>
      </c>
    </row>
    <row r="24" spans="1:92" ht="15" x14ac:dyDescent="0.25">
      <c r="A24" s="1">
        <v>18</v>
      </c>
      <c r="B24" s="111" t="s">
        <v>109</v>
      </c>
      <c r="C24" s="59" t="s">
        <v>55</v>
      </c>
      <c r="D24" s="5" t="s">
        <v>84</v>
      </c>
      <c r="E24" s="2" t="s">
        <v>52</v>
      </c>
      <c r="F24" s="11">
        <v>96</v>
      </c>
      <c r="G24" s="11">
        <v>110</v>
      </c>
      <c r="H24" s="11">
        <v>0</v>
      </c>
      <c r="I24" s="11">
        <f t="shared" si="0"/>
        <v>206</v>
      </c>
      <c r="J24" s="11">
        <f t="shared" si="5"/>
        <v>182</v>
      </c>
      <c r="K24" s="61">
        <v>1580.9</v>
      </c>
      <c r="L24" s="22"/>
      <c r="M24" s="105">
        <f t="shared" si="1"/>
        <v>0</v>
      </c>
      <c r="N24" s="65"/>
      <c r="O24" s="3"/>
      <c r="P24" s="3"/>
      <c r="Q24" s="3"/>
      <c r="R24" s="3"/>
      <c r="S24" s="96"/>
      <c r="T24" s="14"/>
      <c r="U24" s="8"/>
      <c r="V24" s="109">
        <f t="shared" si="2"/>
        <v>1580.9</v>
      </c>
      <c r="W24" s="105">
        <f t="shared" si="3"/>
        <v>170.4</v>
      </c>
      <c r="X24" s="91">
        <v>110.9</v>
      </c>
      <c r="Y24" s="8"/>
      <c r="Z24" s="8"/>
      <c r="AA24" s="97"/>
      <c r="AB24" s="17">
        <v>33.1</v>
      </c>
      <c r="AC24" s="97">
        <v>26.4</v>
      </c>
      <c r="AD24" s="103">
        <f t="shared" si="4"/>
        <v>1751.3000000000002</v>
      </c>
      <c r="AE24" s="50" t="s">
        <v>13</v>
      </c>
    </row>
    <row r="25" spans="1:92" ht="15" x14ac:dyDescent="0.25">
      <c r="A25" s="4">
        <v>19</v>
      </c>
      <c r="B25" s="5" t="s">
        <v>110</v>
      </c>
      <c r="C25" s="59" t="s">
        <v>56</v>
      </c>
      <c r="D25" s="5" t="s">
        <v>84</v>
      </c>
      <c r="E25" s="2" t="s">
        <v>52</v>
      </c>
      <c r="F25" s="11">
        <v>82</v>
      </c>
      <c r="G25" s="11">
        <v>83</v>
      </c>
      <c r="H25" s="11">
        <v>0</v>
      </c>
      <c r="I25" s="11">
        <f t="shared" si="0"/>
        <v>165</v>
      </c>
      <c r="J25" s="11">
        <f t="shared" si="5"/>
        <v>144.5</v>
      </c>
      <c r="K25" s="61">
        <v>1337.3</v>
      </c>
      <c r="L25" s="20"/>
      <c r="M25" s="105">
        <f t="shared" si="1"/>
        <v>0</v>
      </c>
      <c r="N25" s="65"/>
      <c r="O25" s="3"/>
      <c r="P25" s="3"/>
      <c r="Q25" s="3"/>
      <c r="R25" s="3"/>
      <c r="S25" s="96"/>
      <c r="T25" s="14"/>
      <c r="U25" s="8"/>
      <c r="V25" s="109">
        <f t="shared" si="2"/>
        <v>1337.3</v>
      </c>
      <c r="W25" s="105">
        <f t="shared" si="3"/>
        <v>163.6</v>
      </c>
      <c r="X25" s="92">
        <v>94.7</v>
      </c>
      <c r="Y25" s="8"/>
      <c r="Z25" s="8"/>
      <c r="AA25" s="97"/>
      <c r="AB25" s="117">
        <v>26</v>
      </c>
      <c r="AC25" s="97">
        <v>42.9</v>
      </c>
      <c r="AD25" s="103">
        <f t="shared" si="4"/>
        <v>1500.8999999999999</v>
      </c>
      <c r="AE25" s="50" t="s">
        <v>13</v>
      </c>
    </row>
    <row r="26" spans="1:92" ht="15" x14ac:dyDescent="0.25">
      <c r="A26" s="1">
        <v>20</v>
      </c>
      <c r="B26" s="5" t="s">
        <v>111</v>
      </c>
      <c r="C26" s="59" t="s">
        <v>57</v>
      </c>
      <c r="D26" s="5" t="s">
        <v>84</v>
      </c>
      <c r="E26" s="2" t="s">
        <v>52</v>
      </c>
      <c r="F26" s="11">
        <v>59</v>
      </c>
      <c r="G26" s="11">
        <v>88</v>
      </c>
      <c r="H26" s="11">
        <v>0</v>
      </c>
      <c r="I26" s="11">
        <f t="shared" si="0"/>
        <v>147</v>
      </c>
      <c r="J26" s="11">
        <f t="shared" si="5"/>
        <v>132.25</v>
      </c>
      <c r="K26" s="61">
        <v>1251.7</v>
      </c>
      <c r="L26" s="13"/>
      <c r="M26" s="105">
        <f t="shared" si="1"/>
        <v>0</v>
      </c>
      <c r="N26" s="65"/>
      <c r="O26" s="3"/>
      <c r="P26" s="3"/>
      <c r="Q26" s="3"/>
      <c r="R26" s="3"/>
      <c r="S26" s="96"/>
      <c r="T26" s="14"/>
      <c r="U26" s="8"/>
      <c r="V26" s="109">
        <f t="shared" si="2"/>
        <v>1251.7</v>
      </c>
      <c r="W26" s="105">
        <f t="shared" si="3"/>
        <v>95.699999999999989</v>
      </c>
      <c r="X26" s="92">
        <v>68.099999999999994</v>
      </c>
      <c r="Y26" s="8"/>
      <c r="Z26" s="8"/>
      <c r="AA26" s="97"/>
      <c r="AB26" s="117">
        <v>27.6</v>
      </c>
      <c r="AC26" s="97"/>
      <c r="AD26" s="103">
        <f t="shared" si="4"/>
        <v>1347.4</v>
      </c>
      <c r="AE26" s="50" t="s">
        <v>13</v>
      </c>
    </row>
    <row r="27" spans="1:92" ht="15" x14ac:dyDescent="0.25">
      <c r="A27" s="4">
        <v>21</v>
      </c>
      <c r="B27" s="5" t="s">
        <v>112</v>
      </c>
      <c r="C27" s="59" t="s">
        <v>58</v>
      </c>
      <c r="D27" s="5" t="s">
        <v>84</v>
      </c>
      <c r="E27" s="2" t="s">
        <v>52</v>
      </c>
      <c r="F27" s="11">
        <v>86</v>
      </c>
      <c r="G27" s="11">
        <v>105</v>
      </c>
      <c r="H27" s="11">
        <v>0</v>
      </c>
      <c r="I27" s="11">
        <f t="shared" si="0"/>
        <v>191</v>
      </c>
      <c r="J27" s="11">
        <f t="shared" si="5"/>
        <v>169.5</v>
      </c>
      <c r="K27" s="61">
        <v>1501.9</v>
      </c>
      <c r="L27" s="13"/>
      <c r="M27" s="105">
        <f t="shared" si="1"/>
        <v>0</v>
      </c>
      <c r="N27" s="65"/>
      <c r="O27" s="3"/>
      <c r="P27" s="3"/>
      <c r="Q27" s="3"/>
      <c r="R27" s="3"/>
      <c r="S27" s="96"/>
      <c r="T27" s="14"/>
      <c r="U27" s="8"/>
      <c r="V27" s="109">
        <f t="shared" si="2"/>
        <v>1501.9</v>
      </c>
      <c r="W27" s="105">
        <f t="shared" si="3"/>
        <v>147.1</v>
      </c>
      <c r="X27" s="92">
        <v>99.3</v>
      </c>
      <c r="Y27" s="10"/>
      <c r="Z27" s="10"/>
      <c r="AA27" s="100"/>
      <c r="AB27" s="17">
        <v>27.8</v>
      </c>
      <c r="AC27" s="100">
        <v>20</v>
      </c>
      <c r="AD27" s="103">
        <f t="shared" si="4"/>
        <v>1649</v>
      </c>
      <c r="AE27" s="50" t="s">
        <v>13</v>
      </c>
    </row>
    <row r="28" spans="1:92" ht="15" x14ac:dyDescent="0.25">
      <c r="A28" s="1">
        <v>22</v>
      </c>
      <c r="B28" s="5" t="s">
        <v>113</v>
      </c>
      <c r="C28" s="59" t="s">
        <v>59</v>
      </c>
      <c r="D28" s="5" t="s">
        <v>84</v>
      </c>
      <c r="E28" s="2" t="s">
        <v>52</v>
      </c>
      <c r="F28" s="11">
        <v>20</v>
      </c>
      <c r="G28" s="11">
        <v>22</v>
      </c>
      <c r="H28" s="11">
        <v>0</v>
      </c>
      <c r="I28" s="11">
        <f t="shared" si="0"/>
        <v>42</v>
      </c>
      <c r="J28" s="137">
        <f t="shared" si="5"/>
        <v>37</v>
      </c>
      <c r="K28" s="61">
        <v>399.2</v>
      </c>
      <c r="L28" s="13">
        <v>360</v>
      </c>
      <c r="M28" s="105">
        <f t="shared" si="1"/>
        <v>180</v>
      </c>
      <c r="N28" s="65"/>
      <c r="O28" s="3"/>
      <c r="P28" s="138">
        <v>180</v>
      </c>
      <c r="Q28" s="138"/>
      <c r="R28" s="3"/>
      <c r="S28" s="96"/>
      <c r="T28" s="14"/>
      <c r="U28" s="8"/>
      <c r="V28" s="109">
        <f t="shared" si="2"/>
        <v>579.20000000000005</v>
      </c>
      <c r="W28" s="105">
        <f t="shared" si="3"/>
        <v>39.400000000000006</v>
      </c>
      <c r="X28" s="92">
        <v>23.1</v>
      </c>
      <c r="Y28" s="10"/>
      <c r="Z28" s="10"/>
      <c r="AA28" s="100"/>
      <c r="AB28" s="17">
        <v>7.2</v>
      </c>
      <c r="AC28" s="100">
        <v>9.1</v>
      </c>
      <c r="AD28" s="103">
        <f t="shared" si="4"/>
        <v>618.6</v>
      </c>
      <c r="AE28" s="50" t="s">
        <v>13</v>
      </c>
    </row>
    <row r="29" spans="1:92" ht="15" x14ac:dyDescent="0.25">
      <c r="A29" s="4">
        <v>23</v>
      </c>
      <c r="B29" s="5" t="s">
        <v>114</v>
      </c>
      <c r="C29" s="59" t="s">
        <v>60</v>
      </c>
      <c r="D29" s="5" t="s">
        <v>84</v>
      </c>
      <c r="E29" s="2" t="s">
        <v>53</v>
      </c>
      <c r="F29" s="11">
        <v>80</v>
      </c>
      <c r="G29" s="11">
        <v>117</v>
      </c>
      <c r="H29" s="11">
        <v>0</v>
      </c>
      <c r="I29" s="11">
        <f t="shared" si="0"/>
        <v>197</v>
      </c>
      <c r="J29" s="137">
        <f t="shared" si="5"/>
        <v>177</v>
      </c>
      <c r="K29" s="61">
        <v>1548</v>
      </c>
      <c r="L29" s="13"/>
      <c r="M29" s="105">
        <f t="shared" si="1"/>
        <v>18</v>
      </c>
      <c r="N29" s="65">
        <v>18</v>
      </c>
      <c r="O29" s="3"/>
      <c r="P29" s="138"/>
      <c r="Q29" s="138"/>
      <c r="R29" s="3"/>
      <c r="S29" s="96"/>
      <c r="T29" s="14"/>
      <c r="U29" s="8"/>
      <c r="V29" s="109">
        <f t="shared" si="2"/>
        <v>1566</v>
      </c>
      <c r="W29" s="105">
        <f t="shared" si="3"/>
        <v>152.1</v>
      </c>
      <c r="X29" s="92">
        <v>92.4</v>
      </c>
      <c r="Y29" s="10"/>
      <c r="Z29" s="10"/>
      <c r="AA29" s="100"/>
      <c r="AB29" s="17">
        <v>26.7</v>
      </c>
      <c r="AC29" s="100">
        <v>33</v>
      </c>
      <c r="AD29" s="103">
        <f t="shared" si="4"/>
        <v>1718.1</v>
      </c>
      <c r="AE29" s="50" t="s">
        <v>13</v>
      </c>
    </row>
    <row r="30" spans="1:92" ht="15" x14ac:dyDescent="0.25">
      <c r="A30" s="1">
        <v>24</v>
      </c>
      <c r="B30" s="5" t="s">
        <v>115</v>
      </c>
      <c r="C30" s="59" t="s">
        <v>61</v>
      </c>
      <c r="D30" s="5" t="s">
        <v>84</v>
      </c>
      <c r="E30" s="2" t="s">
        <v>52</v>
      </c>
      <c r="F30" s="11">
        <v>53</v>
      </c>
      <c r="G30" s="11">
        <v>59</v>
      </c>
      <c r="H30" s="11">
        <v>0</v>
      </c>
      <c r="I30" s="11">
        <f t="shared" si="0"/>
        <v>112</v>
      </c>
      <c r="J30" s="137">
        <f t="shared" si="5"/>
        <v>98.75</v>
      </c>
      <c r="K30" s="61">
        <v>1034.5</v>
      </c>
      <c r="L30" s="13">
        <v>80</v>
      </c>
      <c r="M30" s="105">
        <f t="shared" si="1"/>
        <v>40</v>
      </c>
      <c r="N30" s="65"/>
      <c r="O30" s="3"/>
      <c r="P30" s="138">
        <v>40</v>
      </c>
      <c r="Q30" s="138"/>
      <c r="R30" s="3"/>
      <c r="S30" s="96"/>
      <c r="T30" s="14"/>
      <c r="U30" s="8"/>
      <c r="V30" s="109">
        <f t="shared" si="2"/>
        <v>1074.5</v>
      </c>
      <c r="W30" s="105">
        <f t="shared" si="3"/>
        <v>74.8</v>
      </c>
      <c r="X30" s="92">
        <v>61.2</v>
      </c>
      <c r="Y30" s="10"/>
      <c r="Z30" s="10"/>
      <c r="AA30" s="100"/>
      <c r="AB30" s="17">
        <v>13.6</v>
      </c>
      <c r="AC30" s="100"/>
      <c r="AD30" s="103">
        <f t="shared" si="4"/>
        <v>1149.3</v>
      </c>
      <c r="AE30" s="50"/>
    </row>
    <row r="31" spans="1:92" ht="15" x14ac:dyDescent="0.25">
      <c r="A31" s="1">
        <v>25</v>
      </c>
      <c r="B31" s="5" t="s">
        <v>116</v>
      </c>
      <c r="C31" s="59" t="s">
        <v>62</v>
      </c>
      <c r="D31" s="5" t="s">
        <v>84</v>
      </c>
      <c r="E31" s="2" t="s">
        <v>52</v>
      </c>
      <c r="F31" s="11">
        <v>36</v>
      </c>
      <c r="G31" s="11">
        <v>45</v>
      </c>
      <c r="H31" s="11">
        <v>0</v>
      </c>
      <c r="I31" s="11">
        <f t="shared" si="0"/>
        <v>81</v>
      </c>
      <c r="J31" s="137">
        <f t="shared" si="5"/>
        <v>72</v>
      </c>
      <c r="K31" s="61">
        <v>776.9</v>
      </c>
      <c r="L31" s="13">
        <v>120</v>
      </c>
      <c r="M31" s="105">
        <f t="shared" si="1"/>
        <v>60</v>
      </c>
      <c r="N31" s="65"/>
      <c r="O31" s="3"/>
      <c r="P31" s="138">
        <v>60</v>
      </c>
      <c r="Q31" s="138"/>
      <c r="R31" s="3"/>
      <c r="S31" s="96"/>
      <c r="T31" s="14"/>
      <c r="U31" s="8"/>
      <c r="V31" s="109">
        <f t="shared" si="2"/>
        <v>836.9</v>
      </c>
      <c r="W31" s="105">
        <f t="shared" si="3"/>
        <v>56.1</v>
      </c>
      <c r="X31" s="92">
        <v>41.6</v>
      </c>
      <c r="Y31" s="10"/>
      <c r="Z31" s="10"/>
      <c r="AA31" s="100"/>
      <c r="AB31" s="17">
        <v>14.5</v>
      </c>
      <c r="AC31" s="100"/>
      <c r="AD31" s="103">
        <f t="shared" si="4"/>
        <v>893</v>
      </c>
      <c r="AE31" s="50"/>
    </row>
    <row r="32" spans="1:92" ht="15" x14ac:dyDescent="0.25">
      <c r="A32" s="1">
        <v>26</v>
      </c>
      <c r="B32" s="5" t="s">
        <v>117</v>
      </c>
      <c r="C32" s="59" t="s">
        <v>63</v>
      </c>
      <c r="D32" s="5" t="s">
        <v>84</v>
      </c>
      <c r="E32" s="2" t="s">
        <v>52</v>
      </c>
      <c r="F32" s="11">
        <v>39</v>
      </c>
      <c r="G32" s="11">
        <v>56</v>
      </c>
      <c r="H32" s="11">
        <v>0</v>
      </c>
      <c r="I32" s="11">
        <f t="shared" si="0"/>
        <v>95</v>
      </c>
      <c r="J32" s="137">
        <f t="shared" si="5"/>
        <v>85.25</v>
      </c>
      <c r="K32" s="61">
        <v>917.1</v>
      </c>
      <c r="L32" s="13">
        <v>40</v>
      </c>
      <c r="M32" s="105">
        <f t="shared" si="1"/>
        <v>20</v>
      </c>
      <c r="N32" s="65"/>
      <c r="O32" s="3"/>
      <c r="P32" s="138">
        <v>20</v>
      </c>
      <c r="Q32" s="138"/>
      <c r="R32" s="3"/>
      <c r="S32" s="96"/>
      <c r="T32" s="14"/>
      <c r="U32" s="8"/>
      <c r="V32" s="109">
        <f t="shared" si="2"/>
        <v>937.1</v>
      </c>
      <c r="W32" s="105">
        <f t="shared" si="3"/>
        <v>394.40000000000003</v>
      </c>
      <c r="X32" s="92">
        <v>45.1</v>
      </c>
      <c r="Y32" s="10"/>
      <c r="Z32" s="10"/>
      <c r="AA32" s="100">
        <v>292.8</v>
      </c>
      <c r="AB32" s="17">
        <v>12.6</v>
      </c>
      <c r="AC32" s="100">
        <v>43.9</v>
      </c>
      <c r="AD32" s="103">
        <f t="shared" si="4"/>
        <v>1331.5</v>
      </c>
      <c r="AE32" s="50"/>
    </row>
    <row r="33" spans="1:31" ht="15" x14ac:dyDescent="0.25">
      <c r="A33" s="1">
        <v>27</v>
      </c>
      <c r="B33" s="141" t="s">
        <v>118</v>
      </c>
      <c r="C33" s="59" t="s">
        <v>64</v>
      </c>
      <c r="D33" s="5" t="s">
        <v>84</v>
      </c>
      <c r="E33" s="2" t="s">
        <v>52</v>
      </c>
      <c r="F33" s="11">
        <v>35</v>
      </c>
      <c r="G33" s="11">
        <v>76</v>
      </c>
      <c r="H33" s="11">
        <v>0</v>
      </c>
      <c r="I33" s="11">
        <f t="shared" si="0"/>
        <v>111</v>
      </c>
      <c r="J33" s="137">
        <f t="shared" si="5"/>
        <v>102.25</v>
      </c>
      <c r="K33" s="61">
        <v>1054.3</v>
      </c>
      <c r="L33" s="13">
        <v>240</v>
      </c>
      <c r="M33" s="105">
        <f t="shared" si="1"/>
        <v>120</v>
      </c>
      <c r="N33" s="65"/>
      <c r="O33" s="3"/>
      <c r="P33" s="138">
        <v>120</v>
      </c>
      <c r="Q33" s="138"/>
      <c r="R33" s="3"/>
      <c r="S33" s="96"/>
      <c r="T33" s="14"/>
      <c r="U33" s="8"/>
      <c r="V33" s="109">
        <f t="shared" si="2"/>
        <v>1174.3</v>
      </c>
      <c r="W33" s="105">
        <f t="shared" si="3"/>
        <v>82.9</v>
      </c>
      <c r="X33" s="92">
        <v>40.4</v>
      </c>
      <c r="Y33" s="10"/>
      <c r="Z33" s="10"/>
      <c r="AA33" s="100"/>
      <c r="AB33" s="17">
        <v>14.5</v>
      </c>
      <c r="AC33" s="100">
        <v>28</v>
      </c>
      <c r="AD33" s="103">
        <f t="shared" si="4"/>
        <v>1257.2</v>
      </c>
      <c r="AE33" s="50"/>
    </row>
    <row r="34" spans="1:31" ht="15" x14ac:dyDescent="0.25">
      <c r="A34" s="1">
        <v>28</v>
      </c>
      <c r="B34" s="5" t="s">
        <v>119</v>
      </c>
      <c r="C34" s="59" t="s">
        <v>65</v>
      </c>
      <c r="D34" s="5" t="s">
        <v>84</v>
      </c>
      <c r="E34" s="2" t="s">
        <v>85</v>
      </c>
      <c r="F34" s="11">
        <v>77</v>
      </c>
      <c r="G34" s="11">
        <v>108</v>
      </c>
      <c r="H34" s="11">
        <v>0</v>
      </c>
      <c r="I34" s="11">
        <f t="shared" si="0"/>
        <v>185</v>
      </c>
      <c r="J34" s="137">
        <f t="shared" si="5"/>
        <v>165.75</v>
      </c>
      <c r="K34" s="61">
        <v>1475.6</v>
      </c>
      <c r="L34" s="13">
        <v>620</v>
      </c>
      <c r="M34" s="105">
        <f t="shared" si="1"/>
        <v>357.1</v>
      </c>
      <c r="N34" s="65">
        <v>47.1</v>
      </c>
      <c r="O34" s="3"/>
      <c r="P34" s="138">
        <v>310</v>
      </c>
      <c r="Q34" s="138"/>
      <c r="R34" s="3"/>
      <c r="S34" s="96"/>
      <c r="T34" s="14"/>
      <c r="U34" s="8"/>
      <c r="V34" s="109">
        <f t="shared" si="2"/>
        <v>1832.6999999999998</v>
      </c>
      <c r="W34" s="105">
        <f t="shared" si="3"/>
        <v>216.70000000000002</v>
      </c>
      <c r="X34" s="92">
        <v>88.9</v>
      </c>
      <c r="Y34" s="10"/>
      <c r="Z34" s="10"/>
      <c r="AA34" s="100"/>
      <c r="AB34" s="17">
        <v>47.4</v>
      </c>
      <c r="AC34" s="100">
        <v>80.400000000000006</v>
      </c>
      <c r="AD34" s="103">
        <f t="shared" si="4"/>
        <v>2049.3999999999996</v>
      </c>
      <c r="AE34" s="50"/>
    </row>
    <row r="35" spans="1:31" ht="15" x14ac:dyDescent="0.25">
      <c r="A35" s="1">
        <v>29</v>
      </c>
      <c r="B35" s="5" t="s">
        <v>120</v>
      </c>
      <c r="C35" s="59" t="s">
        <v>66</v>
      </c>
      <c r="D35" s="5" t="s">
        <v>84</v>
      </c>
      <c r="E35" s="2" t="s">
        <v>53</v>
      </c>
      <c r="F35" s="11">
        <v>23</v>
      </c>
      <c r="G35" s="11">
        <v>42</v>
      </c>
      <c r="H35" s="11">
        <v>0</v>
      </c>
      <c r="I35" s="11">
        <f t="shared" si="0"/>
        <v>65</v>
      </c>
      <c r="J35" s="137">
        <f t="shared" si="5"/>
        <v>59.25</v>
      </c>
      <c r="K35" s="61">
        <v>636.6</v>
      </c>
      <c r="L35" s="13">
        <v>250</v>
      </c>
      <c r="M35" s="105">
        <f t="shared" si="1"/>
        <v>125</v>
      </c>
      <c r="N35" s="65"/>
      <c r="O35" s="3"/>
      <c r="P35" s="138">
        <v>125</v>
      </c>
      <c r="Q35" s="138"/>
      <c r="R35" s="3"/>
      <c r="S35" s="96"/>
      <c r="T35" s="14"/>
      <c r="U35" s="8"/>
      <c r="V35" s="109">
        <f t="shared" si="2"/>
        <v>761.6</v>
      </c>
      <c r="W35" s="105">
        <f t="shared" si="3"/>
        <v>52.4</v>
      </c>
      <c r="X35" s="92">
        <v>26.6</v>
      </c>
      <c r="Y35" s="10"/>
      <c r="Z35" s="10"/>
      <c r="AA35" s="100"/>
      <c r="AB35" s="17">
        <v>5.6</v>
      </c>
      <c r="AC35" s="100">
        <v>20.2</v>
      </c>
      <c r="AD35" s="103">
        <f t="shared" si="4"/>
        <v>814</v>
      </c>
      <c r="AE35" s="50"/>
    </row>
    <row r="36" spans="1:31" ht="15" x14ac:dyDescent="0.25">
      <c r="A36" s="1">
        <v>30</v>
      </c>
      <c r="B36" s="5" t="s">
        <v>122</v>
      </c>
      <c r="C36" s="59" t="s">
        <v>67</v>
      </c>
      <c r="D36" s="5" t="s">
        <v>84</v>
      </c>
      <c r="E36" s="2" t="s">
        <v>85</v>
      </c>
      <c r="F36" s="11">
        <v>57</v>
      </c>
      <c r="G36" s="11">
        <v>75</v>
      </c>
      <c r="H36" s="11">
        <v>0</v>
      </c>
      <c r="I36" s="11">
        <f t="shared" si="0"/>
        <v>132</v>
      </c>
      <c r="J36" s="137">
        <f t="shared" si="5"/>
        <v>117.75</v>
      </c>
      <c r="K36" s="61">
        <v>1159.5999999999999</v>
      </c>
      <c r="L36" s="13">
        <v>64</v>
      </c>
      <c r="M36" s="105">
        <f t="shared" si="1"/>
        <v>32</v>
      </c>
      <c r="N36" s="65"/>
      <c r="O36" s="3"/>
      <c r="P36" s="138">
        <v>32</v>
      </c>
      <c r="Q36" s="138"/>
      <c r="R36" s="3"/>
      <c r="S36" s="96"/>
      <c r="T36" s="14"/>
      <c r="U36" s="8"/>
      <c r="V36" s="109">
        <f t="shared" si="2"/>
        <v>1191.5999999999999</v>
      </c>
      <c r="W36" s="105">
        <f t="shared" si="3"/>
        <v>110.5</v>
      </c>
      <c r="X36" s="92">
        <v>65.8</v>
      </c>
      <c r="Y36" s="10"/>
      <c r="Z36" s="10"/>
      <c r="AA36" s="100"/>
      <c r="AB36" s="17">
        <v>12.5</v>
      </c>
      <c r="AC36" s="100">
        <v>32.200000000000003</v>
      </c>
      <c r="AD36" s="103">
        <f t="shared" si="4"/>
        <v>1302.0999999999999</v>
      </c>
      <c r="AE36" s="50"/>
    </row>
    <row r="37" spans="1:31" ht="15" x14ac:dyDescent="0.25">
      <c r="A37" s="1">
        <v>31</v>
      </c>
      <c r="B37" s="5" t="s">
        <v>121</v>
      </c>
      <c r="C37" s="59" t="s">
        <v>68</v>
      </c>
      <c r="D37" s="5" t="s">
        <v>84</v>
      </c>
      <c r="E37" s="2" t="s">
        <v>85</v>
      </c>
      <c r="F37" s="11">
        <v>53</v>
      </c>
      <c r="G37" s="11">
        <v>59</v>
      </c>
      <c r="H37" s="11">
        <v>0</v>
      </c>
      <c r="I37" s="11">
        <f t="shared" si="0"/>
        <v>112</v>
      </c>
      <c r="J37" s="137">
        <f t="shared" si="5"/>
        <v>98.75</v>
      </c>
      <c r="K37" s="61">
        <v>1034.5</v>
      </c>
      <c r="L37" s="13">
        <v>70</v>
      </c>
      <c r="M37" s="105">
        <f t="shared" si="1"/>
        <v>70</v>
      </c>
      <c r="N37" s="65">
        <v>35</v>
      </c>
      <c r="O37" s="3"/>
      <c r="P37" s="138">
        <v>35</v>
      </c>
      <c r="Q37" s="138"/>
      <c r="R37" s="3"/>
      <c r="S37" s="96"/>
      <c r="T37" s="14"/>
      <c r="U37" s="8"/>
      <c r="V37" s="109">
        <f t="shared" si="2"/>
        <v>1104.5</v>
      </c>
      <c r="W37" s="105">
        <f t="shared" si="3"/>
        <v>99.7</v>
      </c>
      <c r="X37" s="92">
        <v>61.2</v>
      </c>
      <c r="Y37" s="10"/>
      <c r="Z37" s="10"/>
      <c r="AA37" s="100"/>
      <c r="AB37" s="17">
        <v>13.7</v>
      </c>
      <c r="AC37" s="100">
        <v>24.8</v>
      </c>
      <c r="AD37" s="103">
        <f t="shared" si="4"/>
        <v>1204.2</v>
      </c>
      <c r="AE37" s="50"/>
    </row>
    <row r="38" spans="1:31" ht="15" x14ac:dyDescent="0.25">
      <c r="A38" s="1">
        <v>32</v>
      </c>
      <c r="B38" s="5" t="s">
        <v>123</v>
      </c>
      <c r="C38" s="59" t="s">
        <v>69</v>
      </c>
      <c r="D38" s="5" t="s">
        <v>84</v>
      </c>
      <c r="E38" s="2" t="s">
        <v>53</v>
      </c>
      <c r="F38" s="11">
        <v>51</v>
      </c>
      <c r="G38" s="11">
        <v>54</v>
      </c>
      <c r="H38" s="11">
        <v>0</v>
      </c>
      <c r="I38" s="11">
        <f t="shared" si="0"/>
        <v>105</v>
      </c>
      <c r="J38" s="137">
        <f t="shared" si="5"/>
        <v>92.25</v>
      </c>
      <c r="K38" s="61">
        <v>988.4</v>
      </c>
      <c r="L38" s="13">
        <v>160</v>
      </c>
      <c r="M38" s="105">
        <f t="shared" si="1"/>
        <v>115</v>
      </c>
      <c r="N38" s="65">
        <v>35</v>
      </c>
      <c r="O38" s="3"/>
      <c r="P38" s="138">
        <v>80</v>
      </c>
      <c r="Q38" s="138"/>
      <c r="R38" s="3"/>
      <c r="S38" s="96"/>
      <c r="T38" s="14"/>
      <c r="U38" s="8"/>
      <c r="V38" s="109">
        <f t="shared" si="2"/>
        <v>1103.4000000000001</v>
      </c>
      <c r="W38" s="105">
        <f t="shared" si="3"/>
        <v>554.29999999999995</v>
      </c>
      <c r="X38" s="92">
        <v>58.9</v>
      </c>
      <c r="Y38" s="10"/>
      <c r="Z38" s="10"/>
      <c r="AA38" s="100">
        <v>419.7</v>
      </c>
      <c r="AB38" s="17">
        <v>26.9</v>
      </c>
      <c r="AC38" s="100">
        <v>48.8</v>
      </c>
      <c r="AD38" s="103">
        <f t="shared" si="4"/>
        <v>1657.7</v>
      </c>
      <c r="AE38" s="50"/>
    </row>
    <row r="39" spans="1:31" ht="15" x14ac:dyDescent="0.25">
      <c r="A39" s="1">
        <v>33</v>
      </c>
      <c r="B39" s="5" t="s">
        <v>124</v>
      </c>
      <c r="C39" s="59" t="s">
        <v>70</v>
      </c>
      <c r="D39" s="5" t="s">
        <v>84</v>
      </c>
      <c r="E39" s="2" t="s">
        <v>53</v>
      </c>
      <c r="F39" s="11">
        <v>24</v>
      </c>
      <c r="G39" s="11">
        <v>46</v>
      </c>
      <c r="H39" s="11">
        <v>0</v>
      </c>
      <c r="I39" s="11">
        <f t="shared" si="0"/>
        <v>70</v>
      </c>
      <c r="J39" s="137">
        <f t="shared" si="5"/>
        <v>64</v>
      </c>
      <c r="K39" s="61">
        <v>690.5</v>
      </c>
      <c r="L39" s="13">
        <v>120</v>
      </c>
      <c r="M39" s="105">
        <f t="shared" si="1"/>
        <v>60</v>
      </c>
      <c r="N39" s="65"/>
      <c r="O39" s="3"/>
      <c r="P39" s="138">
        <v>60</v>
      </c>
      <c r="Q39" s="138"/>
      <c r="R39" s="3"/>
      <c r="S39" s="96"/>
      <c r="T39" s="14"/>
      <c r="U39" s="8"/>
      <c r="V39" s="109">
        <f t="shared" si="2"/>
        <v>750.5</v>
      </c>
      <c r="W39" s="105">
        <f t="shared" si="3"/>
        <v>299</v>
      </c>
      <c r="X39" s="92">
        <v>27.7</v>
      </c>
      <c r="Y39" s="10"/>
      <c r="Z39" s="10"/>
      <c r="AA39" s="100">
        <v>214.7</v>
      </c>
      <c r="AB39" s="17">
        <v>6.5</v>
      </c>
      <c r="AC39" s="100">
        <v>50.1</v>
      </c>
      <c r="AD39" s="103">
        <f t="shared" si="4"/>
        <v>1049.5</v>
      </c>
      <c r="AE39" s="50"/>
    </row>
    <row r="40" spans="1:31" ht="15" x14ac:dyDescent="0.25">
      <c r="A40" s="1">
        <v>34</v>
      </c>
      <c r="B40" s="5" t="s">
        <v>125</v>
      </c>
      <c r="C40" s="59" t="s">
        <v>71</v>
      </c>
      <c r="D40" s="5" t="s">
        <v>84</v>
      </c>
      <c r="E40" s="2" t="s">
        <v>53</v>
      </c>
      <c r="F40" s="11">
        <v>20</v>
      </c>
      <c r="G40" s="11">
        <v>42</v>
      </c>
      <c r="H40" s="11">
        <v>0</v>
      </c>
      <c r="I40" s="11">
        <f t="shared" si="0"/>
        <v>62</v>
      </c>
      <c r="J40" s="137">
        <f t="shared" si="5"/>
        <v>57</v>
      </c>
      <c r="K40" s="61">
        <v>615</v>
      </c>
      <c r="L40" s="13">
        <v>460</v>
      </c>
      <c r="M40" s="105">
        <f t="shared" si="1"/>
        <v>230</v>
      </c>
      <c r="N40" s="65"/>
      <c r="O40" s="3"/>
      <c r="P40" s="138">
        <v>230</v>
      </c>
      <c r="Q40" s="138"/>
      <c r="R40" s="3"/>
      <c r="S40" s="96"/>
      <c r="T40" s="14"/>
      <c r="U40" s="8"/>
      <c r="V40" s="109">
        <f t="shared" si="2"/>
        <v>845</v>
      </c>
      <c r="W40" s="105">
        <f t="shared" si="3"/>
        <v>30.900000000000002</v>
      </c>
      <c r="X40" s="92">
        <v>23.1</v>
      </c>
      <c r="Y40" s="10"/>
      <c r="Z40" s="10"/>
      <c r="AA40" s="100"/>
      <c r="AB40" s="17">
        <v>0</v>
      </c>
      <c r="AC40" s="100">
        <v>7.8</v>
      </c>
      <c r="AD40" s="103">
        <f t="shared" si="4"/>
        <v>875.9</v>
      </c>
      <c r="AE40" s="50"/>
    </row>
    <row r="41" spans="1:31" ht="15" x14ac:dyDescent="0.25">
      <c r="A41" s="1">
        <v>35</v>
      </c>
      <c r="B41" s="5" t="s">
        <v>126</v>
      </c>
      <c r="C41" s="59" t="s">
        <v>72</v>
      </c>
      <c r="D41" s="5" t="s">
        <v>84</v>
      </c>
      <c r="E41" s="2" t="s">
        <v>52</v>
      </c>
      <c r="F41" s="11">
        <v>106</v>
      </c>
      <c r="G41" s="11">
        <v>151</v>
      </c>
      <c r="H41" s="11">
        <v>0</v>
      </c>
      <c r="I41" s="11">
        <f t="shared" si="0"/>
        <v>257</v>
      </c>
      <c r="J41" s="11">
        <f t="shared" si="5"/>
        <v>230.5</v>
      </c>
      <c r="K41" s="61">
        <v>1903.4</v>
      </c>
      <c r="L41" s="13"/>
      <c r="M41" s="105">
        <f t="shared" si="1"/>
        <v>0</v>
      </c>
      <c r="N41" s="65"/>
      <c r="O41" s="3"/>
      <c r="P41" s="138"/>
      <c r="Q41" s="138"/>
      <c r="R41" s="3"/>
      <c r="S41" s="96"/>
      <c r="T41" s="14"/>
      <c r="U41" s="8"/>
      <c r="V41" s="109">
        <f t="shared" si="2"/>
        <v>1903.4</v>
      </c>
      <c r="W41" s="105">
        <f t="shared" si="3"/>
        <v>188</v>
      </c>
      <c r="X41" s="92">
        <v>122.4</v>
      </c>
      <c r="Y41" s="10"/>
      <c r="Z41" s="10"/>
      <c r="AA41" s="100"/>
      <c r="AB41" s="17">
        <v>32.6</v>
      </c>
      <c r="AC41" s="100">
        <v>33</v>
      </c>
      <c r="AD41" s="103">
        <f t="shared" si="4"/>
        <v>2091.4</v>
      </c>
      <c r="AE41" s="50"/>
    </row>
    <row r="42" spans="1:31" ht="15" x14ac:dyDescent="0.25">
      <c r="A42" s="1">
        <v>36</v>
      </c>
      <c r="B42" s="5" t="s">
        <v>127</v>
      </c>
      <c r="C42" s="59" t="s">
        <v>73</v>
      </c>
      <c r="D42" s="5" t="s">
        <v>84</v>
      </c>
      <c r="E42" s="2" t="s">
        <v>52</v>
      </c>
      <c r="F42" s="11">
        <v>76</v>
      </c>
      <c r="G42" s="11">
        <v>79</v>
      </c>
      <c r="H42" s="11">
        <v>0</v>
      </c>
      <c r="I42" s="11">
        <f t="shared" si="0"/>
        <v>155</v>
      </c>
      <c r="J42" s="11">
        <f t="shared" si="5"/>
        <v>136</v>
      </c>
      <c r="K42" s="61">
        <v>1278.0999999999999</v>
      </c>
      <c r="L42" s="13"/>
      <c r="M42" s="105">
        <f t="shared" si="1"/>
        <v>0</v>
      </c>
      <c r="N42" s="65"/>
      <c r="O42" s="3"/>
      <c r="P42" s="138"/>
      <c r="Q42" s="138"/>
      <c r="R42" s="3"/>
      <c r="S42" s="96"/>
      <c r="T42" s="14"/>
      <c r="U42" s="8"/>
      <c r="V42" s="109">
        <f t="shared" si="2"/>
        <v>1278.0999999999999</v>
      </c>
      <c r="W42" s="105">
        <f t="shared" si="3"/>
        <v>145</v>
      </c>
      <c r="X42" s="92">
        <v>87.8</v>
      </c>
      <c r="Y42" s="10"/>
      <c r="Z42" s="10"/>
      <c r="AA42" s="100"/>
      <c r="AB42" s="17">
        <v>27.5</v>
      </c>
      <c r="AC42" s="100">
        <v>29.7</v>
      </c>
      <c r="AD42" s="103">
        <f t="shared" si="4"/>
        <v>1423.1</v>
      </c>
      <c r="AE42" s="50"/>
    </row>
    <row r="43" spans="1:31" ht="15" x14ac:dyDescent="0.25">
      <c r="A43" s="1">
        <v>37</v>
      </c>
      <c r="B43" s="5" t="s">
        <v>128</v>
      </c>
      <c r="C43" s="59" t="s">
        <v>74</v>
      </c>
      <c r="D43" s="5" t="s">
        <v>84</v>
      </c>
      <c r="E43" s="2" t="s">
        <v>52</v>
      </c>
      <c r="F43" s="11">
        <v>55</v>
      </c>
      <c r="G43" s="11">
        <v>75</v>
      </c>
      <c r="H43" s="11">
        <v>0</v>
      </c>
      <c r="I43" s="11">
        <f t="shared" si="0"/>
        <v>130</v>
      </c>
      <c r="J43" s="11">
        <f t="shared" si="5"/>
        <v>116.25</v>
      </c>
      <c r="K43" s="61">
        <v>1146.4000000000001</v>
      </c>
      <c r="L43" s="13"/>
      <c r="M43" s="105">
        <f t="shared" si="1"/>
        <v>0</v>
      </c>
      <c r="N43" s="65"/>
      <c r="O43" s="3"/>
      <c r="P43" s="3"/>
      <c r="Q43" s="3"/>
      <c r="R43" s="3"/>
      <c r="S43" s="96"/>
      <c r="T43" s="14"/>
      <c r="U43" s="8"/>
      <c r="V43" s="109">
        <f t="shared" si="2"/>
        <v>1146.4000000000001</v>
      </c>
      <c r="W43" s="105">
        <f t="shared" si="3"/>
        <v>115.5</v>
      </c>
      <c r="X43" s="92">
        <v>63.5</v>
      </c>
      <c r="Y43" s="10"/>
      <c r="Z43" s="10"/>
      <c r="AA43" s="100"/>
      <c r="AB43" s="17">
        <v>14.5</v>
      </c>
      <c r="AC43" s="100">
        <v>37.5</v>
      </c>
      <c r="AD43" s="103">
        <f t="shared" si="4"/>
        <v>1261.9000000000001</v>
      </c>
      <c r="AE43" s="50"/>
    </row>
    <row r="44" spans="1:31" ht="15" x14ac:dyDescent="0.25">
      <c r="A44" s="1">
        <v>38</v>
      </c>
      <c r="B44" s="5" t="s">
        <v>129</v>
      </c>
      <c r="C44" s="59" t="s">
        <v>75</v>
      </c>
      <c r="D44" s="5" t="s">
        <v>84</v>
      </c>
      <c r="E44" s="2" t="s">
        <v>52</v>
      </c>
      <c r="F44" s="11">
        <v>90</v>
      </c>
      <c r="G44" s="11">
        <v>153</v>
      </c>
      <c r="H44" s="11">
        <v>0</v>
      </c>
      <c r="I44" s="11">
        <f t="shared" si="0"/>
        <v>243</v>
      </c>
      <c r="J44" s="11">
        <f t="shared" si="5"/>
        <v>220.5</v>
      </c>
      <c r="K44" s="61">
        <v>1837.6</v>
      </c>
      <c r="L44" s="13"/>
      <c r="M44" s="105">
        <f t="shared" si="1"/>
        <v>18</v>
      </c>
      <c r="N44" s="65">
        <v>18</v>
      </c>
      <c r="O44" s="3"/>
      <c r="P44" s="3"/>
      <c r="Q44" s="3"/>
      <c r="R44" s="3"/>
      <c r="S44" s="96"/>
      <c r="T44" s="14"/>
      <c r="U44" s="8"/>
      <c r="V44" s="109">
        <f t="shared" si="2"/>
        <v>1855.6</v>
      </c>
      <c r="W44" s="105">
        <f t="shared" si="3"/>
        <v>130</v>
      </c>
      <c r="X44" s="92">
        <v>104</v>
      </c>
      <c r="Y44" s="10"/>
      <c r="Z44" s="10"/>
      <c r="AA44" s="100"/>
      <c r="AB44" s="17">
        <v>26</v>
      </c>
      <c r="AC44" s="100"/>
      <c r="AD44" s="103">
        <f t="shared" si="4"/>
        <v>1985.6</v>
      </c>
      <c r="AE44" s="50"/>
    </row>
    <row r="45" spans="1:31" ht="15" x14ac:dyDescent="0.25">
      <c r="A45" s="1">
        <v>39</v>
      </c>
      <c r="B45" s="5" t="s">
        <v>130</v>
      </c>
      <c r="C45" s="59" t="s">
        <v>76</v>
      </c>
      <c r="D45" s="5" t="s">
        <v>84</v>
      </c>
      <c r="E45" s="2" t="s">
        <v>52</v>
      </c>
      <c r="F45" s="11">
        <v>97</v>
      </c>
      <c r="G45" s="11">
        <v>89</v>
      </c>
      <c r="H45" s="11">
        <v>0</v>
      </c>
      <c r="I45" s="11">
        <f t="shared" si="0"/>
        <v>186</v>
      </c>
      <c r="J45" s="11">
        <f t="shared" si="5"/>
        <v>161.75</v>
      </c>
      <c r="K45" s="61">
        <v>1449.2</v>
      </c>
      <c r="L45" s="13"/>
      <c r="M45" s="105">
        <f t="shared" si="1"/>
        <v>0</v>
      </c>
      <c r="N45" s="65"/>
      <c r="O45" s="3"/>
      <c r="P45" s="3"/>
      <c r="Q45" s="3"/>
      <c r="R45" s="3"/>
      <c r="S45" s="96"/>
      <c r="T45" s="14"/>
      <c r="U45" s="8"/>
      <c r="V45" s="109">
        <f t="shared" si="2"/>
        <v>1449.2</v>
      </c>
      <c r="W45" s="105">
        <f t="shared" si="3"/>
        <v>140</v>
      </c>
      <c r="X45" s="92">
        <v>112</v>
      </c>
      <c r="Y45" s="10"/>
      <c r="Z45" s="10"/>
      <c r="AA45" s="100"/>
      <c r="AB45" s="17">
        <v>28</v>
      </c>
      <c r="AC45" s="100"/>
      <c r="AD45" s="103">
        <f t="shared" si="4"/>
        <v>1589.2</v>
      </c>
      <c r="AE45" s="50"/>
    </row>
    <row r="46" spans="1:31" ht="15" x14ac:dyDescent="0.25">
      <c r="A46" s="1">
        <v>40</v>
      </c>
      <c r="B46" s="5" t="s">
        <v>131</v>
      </c>
      <c r="C46" s="59" t="s">
        <v>49</v>
      </c>
      <c r="D46" s="5" t="s">
        <v>84</v>
      </c>
      <c r="E46" s="2" t="s">
        <v>52</v>
      </c>
      <c r="F46" s="11">
        <v>125</v>
      </c>
      <c r="G46" s="11">
        <v>148</v>
      </c>
      <c r="H46" s="11">
        <v>0</v>
      </c>
      <c r="I46" s="11">
        <f t="shared" si="0"/>
        <v>273</v>
      </c>
      <c r="J46" s="11">
        <f t="shared" si="5"/>
        <v>241.75</v>
      </c>
      <c r="K46" s="61">
        <v>1975.8</v>
      </c>
      <c r="L46" s="13"/>
      <c r="M46" s="105">
        <f t="shared" si="1"/>
        <v>0</v>
      </c>
      <c r="N46" s="65"/>
      <c r="O46" s="3"/>
      <c r="P46" s="3"/>
      <c r="Q46" s="3"/>
      <c r="R46" s="3"/>
      <c r="S46" s="96"/>
      <c r="T46" s="14"/>
      <c r="U46" s="8"/>
      <c r="V46" s="109">
        <f t="shared" si="2"/>
        <v>1975.8</v>
      </c>
      <c r="W46" s="105">
        <f t="shared" si="3"/>
        <v>217.20000000000002</v>
      </c>
      <c r="X46" s="92">
        <v>144.4</v>
      </c>
      <c r="Y46" s="10"/>
      <c r="Z46" s="10"/>
      <c r="AA46" s="100"/>
      <c r="AB46" s="17">
        <v>38.1</v>
      </c>
      <c r="AC46" s="100">
        <v>34.700000000000003</v>
      </c>
      <c r="AD46" s="103">
        <f t="shared" si="4"/>
        <v>2193</v>
      </c>
      <c r="AE46" s="50"/>
    </row>
    <row r="47" spans="1:31" ht="15" x14ac:dyDescent="0.25">
      <c r="A47" s="1">
        <v>41</v>
      </c>
      <c r="B47" s="5" t="s">
        <v>132</v>
      </c>
      <c r="C47" s="59" t="s">
        <v>77</v>
      </c>
      <c r="D47" s="5" t="s">
        <v>84</v>
      </c>
      <c r="E47" s="2" t="s">
        <v>52</v>
      </c>
      <c r="F47" s="11">
        <v>73</v>
      </c>
      <c r="G47" s="11">
        <v>105</v>
      </c>
      <c r="H47" s="11">
        <v>0</v>
      </c>
      <c r="I47" s="11">
        <f t="shared" si="0"/>
        <v>178</v>
      </c>
      <c r="J47" s="11">
        <f t="shared" si="5"/>
        <v>159.75</v>
      </c>
      <c r="K47" s="61">
        <v>1436.1</v>
      </c>
      <c r="L47" s="13"/>
      <c r="M47" s="105">
        <f t="shared" si="1"/>
        <v>0</v>
      </c>
      <c r="N47" s="65"/>
      <c r="O47" s="3"/>
      <c r="P47" s="3"/>
      <c r="Q47" s="3"/>
      <c r="R47" s="3"/>
      <c r="S47" s="96"/>
      <c r="T47" s="14"/>
      <c r="U47" s="8"/>
      <c r="V47" s="109">
        <f t="shared" si="2"/>
        <v>1436.1</v>
      </c>
      <c r="W47" s="105">
        <f t="shared" si="3"/>
        <v>158.80000000000001</v>
      </c>
      <c r="X47" s="92">
        <v>84.3</v>
      </c>
      <c r="Y47" s="10"/>
      <c r="Z47" s="10"/>
      <c r="AA47" s="100"/>
      <c r="AB47" s="17">
        <v>28.9</v>
      </c>
      <c r="AC47" s="100">
        <v>45.6</v>
      </c>
      <c r="AD47" s="103">
        <f t="shared" si="4"/>
        <v>1594.8999999999999</v>
      </c>
      <c r="AE47" s="50"/>
    </row>
    <row r="48" spans="1:31" ht="15" x14ac:dyDescent="0.25">
      <c r="A48" s="1">
        <v>42</v>
      </c>
      <c r="B48" s="5" t="s">
        <v>133</v>
      </c>
      <c r="C48" s="59" t="s">
        <v>78</v>
      </c>
      <c r="D48" s="5" t="s">
        <v>84</v>
      </c>
      <c r="E48" s="2" t="s">
        <v>52</v>
      </c>
      <c r="F48" s="11">
        <v>60</v>
      </c>
      <c r="G48" s="11">
        <v>72</v>
      </c>
      <c r="H48" s="11">
        <v>0</v>
      </c>
      <c r="I48" s="11">
        <f t="shared" si="0"/>
        <v>132</v>
      </c>
      <c r="J48" s="11">
        <f t="shared" si="5"/>
        <v>117</v>
      </c>
      <c r="K48" s="61">
        <v>1153</v>
      </c>
      <c r="L48" s="13"/>
      <c r="M48" s="105">
        <f t="shared" si="1"/>
        <v>0</v>
      </c>
      <c r="N48" s="65"/>
      <c r="O48" s="3"/>
      <c r="P48" s="3"/>
      <c r="Q48" s="3"/>
      <c r="R48" s="3"/>
      <c r="S48" s="96"/>
      <c r="T48" s="14"/>
      <c r="U48" s="8"/>
      <c r="V48" s="109">
        <f t="shared" si="2"/>
        <v>1153</v>
      </c>
      <c r="W48" s="105">
        <f t="shared" si="3"/>
        <v>114.39999999999999</v>
      </c>
      <c r="X48" s="92">
        <v>69.3</v>
      </c>
      <c r="Y48" s="10"/>
      <c r="Z48" s="10"/>
      <c r="AA48" s="100"/>
      <c r="AB48" s="17">
        <v>26.8</v>
      </c>
      <c r="AC48" s="100">
        <v>18.3</v>
      </c>
      <c r="AD48" s="103">
        <f t="shared" si="4"/>
        <v>1267.4000000000001</v>
      </c>
      <c r="AE48" s="50"/>
    </row>
    <row r="49" spans="1:356" ht="15" x14ac:dyDescent="0.25">
      <c r="A49" s="1">
        <v>43</v>
      </c>
      <c r="B49" s="5" t="s">
        <v>134</v>
      </c>
      <c r="C49" s="59" t="s">
        <v>79</v>
      </c>
      <c r="D49" s="5" t="s">
        <v>84</v>
      </c>
      <c r="E49" s="2" t="s">
        <v>52</v>
      </c>
      <c r="F49" s="11">
        <v>135</v>
      </c>
      <c r="G49" s="11">
        <v>131</v>
      </c>
      <c r="H49" s="11">
        <v>0</v>
      </c>
      <c r="I49" s="11">
        <f t="shared" si="0"/>
        <v>266</v>
      </c>
      <c r="J49" s="11">
        <f t="shared" si="5"/>
        <v>232.25</v>
      </c>
      <c r="K49" s="61">
        <v>1910</v>
      </c>
      <c r="L49" s="13"/>
      <c r="M49" s="105">
        <f t="shared" si="1"/>
        <v>0</v>
      </c>
      <c r="N49" s="65"/>
      <c r="O49" s="3"/>
      <c r="P49" s="3"/>
      <c r="Q49" s="3"/>
      <c r="R49" s="3"/>
      <c r="S49" s="96"/>
      <c r="T49" s="14"/>
      <c r="U49" s="8"/>
      <c r="V49" s="109">
        <f t="shared" si="2"/>
        <v>1910</v>
      </c>
      <c r="W49" s="105">
        <f t="shared" si="3"/>
        <v>1101.3999999999999</v>
      </c>
      <c r="X49" s="92">
        <v>155.9</v>
      </c>
      <c r="Y49" s="10"/>
      <c r="Z49" s="10"/>
      <c r="AA49" s="100">
        <v>780.8</v>
      </c>
      <c r="AB49" s="17">
        <v>47.3</v>
      </c>
      <c r="AC49" s="100">
        <v>117.4</v>
      </c>
      <c r="AD49" s="103">
        <f t="shared" si="4"/>
        <v>3011.3999999999996</v>
      </c>
      <c r="AE49" s="50" t="s">
        <v>13</v>
      </c>
    </row>
    <row r="50" spans="1:356" ht="15" x14ac:dyDescent="0.25">
      <c r="A50" s="4">
        <v>44</v>
      </c>
      <c r="B50" s="5" t="s">
        <v>110</v>
      </c>
      <c r="C50" s="59" t="s">
        <v>80</v>
      </c>
      <c r="D50" s="5" t="s">
        <v>84</v>
      </c>
      <c r="E50" s="2" t="s">
        <v>52</v>
      </c>
      <c r="F50" s="11">
        <v>95</v>
      </c>
      <c r="G50" s="11">
        <v>115</v>
      </c>
      <c r="H50" s="11">
        <v>0</v>
      </c>
      <c r="I50" s="11">
        <f t="shared" si="0"/>
        <v>210</v>
      </c>
      <c r="J50" s="11">
        <f t="shared" si="5"/>
        <v>186.25</v>
      </c>
      <c r="K50" s="61">
        <v>1607.2</v>
      </c>
      <c r="L50" s="13"/>
      <c r="M50" s="105">
        <f t="shared" si="1"/>
        <v>0</v>
      </c>
      <c r="N50" s="65"/>
      <c r="O50" s="3"/>
      <c r="P50" s="3"/>
      <c r="Q50" s="3"/>
      <c r="R50" s="3"/>
      <c r="S50" s="96"/>
      <c r="T50" s="14"/>
      <c r="U50" s="8"/>
      <c r="V50" s="109">
        <f t="shared" si="2"/>
        <v>1607.2</v>
      </c>
      <c r="W50" s="105">
        <f t="shared" si="3"/>
        <v>130.80000000000001</v>
      </c>
      <c r="X50" s="92">
        <v>109.7</v>
      </c>
      <c r="Y50" s="10"/>
      <c r="Z50" s="10"/>
      <c r="AA50" s="100"/>
      <c r="AB50" s="17">
        <v>21.1</v>
      </c>
      <c r="AC50" s="100">
        <v>0</v>
      </c>
      <c r="AD50" s="103">
        <f t="shared" si="4"/>
        <v>1738</v>
      </c>
      <c r="AE50" s="50" t="s">
        <v>13</v>
      </c>
    </row>
    <row r="51" spans="1:356" ht="15" x14ac:dyDescent="0.25">
      <c r="A51" s="1">
        <v>45</v>
      </c>
      <c r="B51" s="5" t="s">
        <v>135</v>
      </c>
      <c r="C51" s="59" t="s">
        <v>81</v>
      </c>
      <c r="D51" s="5" t="s">
        <v>84</v>
      </c>
      <c r="E51" s="2" t="s">
        <v>52</v>
      </c>
      <c r="F51" s="11">
        <v>120</v>
      </c>
      <c r="G51" s="11">
        <v>176</v>
      </c>
      <c r="H51" s="11">
        <v>0</v>
      </c>
      <c r="I51" s="11">
        <f t="shared" si="0"/>
        <v>296</v>
      </c>
      <c r="J51" s="11">
        <f t="shared" si="5"/>
        <v>266</v>
      </c>
      <c r="K51" s="61">
        <v>2133.8000000000002</v>
      </c>
      <c r="L51" s="13"/>
      <c r="M51" s="105">
        <f t="shared" si="1"/>
        <v>0</v>
      </c>
      <c r="N51" s="65"/>
      <c r="O51" s="3"/>
      <c r="P51" s="3"/>
      <c r="Q51" s="3"/>
      <c r="R51" s="3"/>
      <c r="S51" s="96"/>
      <c r="T51" s="14"/>
      <c r="U51" s="8"/>
      <c r="V51" s="109">
        <f t="shared" si="2"/>
        <v>2133.8000000000002</v>
      </c>
      <c r="W51" s="105">
        <f t="shared" si="3"/>
        <v>203.2</v>
      </c>
      <c r="X51" s="92">
        <v>138.6</v>
      </c>
      <c r="Y51" s="10"/>
      <c r="Z51" s="10"/>
      <c r="AA51" s="100"/>
      <c r="AB51" s="17">
        <v>44.8</v>
      </c>
      <c r="AC51" s="100">
        <v>19.8</v>
      </c>
      <c r="AD51" s="103">
        <f t="shared" si="4"/>
        <v>2337</v>
      </c>
      <c r="AE51" s="50"/>
    </row>
    <row r="52" spans="1:356" ht="15" x14ac:dyDescent="0.25">
      <c r="A52" s="1">
        <v>46</v>
      </c>
      <c r="B52" s="5" t="s">
        <v>136</v>
      </c>
      <c r="C52" s="59" t="s">
        <v>82</v>
      </c>
      <c r="D52" s="5" t="s">
        <v>84</v>
      </c>
      <c r="E52" s="2" t="s">
        <v>52</v>
      </c>
      <c r="F52" s="11">
        <v>58</v>
      </c>
      <c r="G52" s="11">
        <v>64</v>
      </c>
      <c r="H52" s="11">
        <v>0</v>
      </c>
      <c r="I52" s="11">
        <f t="shared" si="0"/>
        <v>122</v>
      </c>
      <c r="J52" s="11">
        <f t="shared" si="5"/>
        <v>107.5</v>
      </c>
      <c r="K52" s="61">
        <v>1093.8</v>
      </c>
      <c r="L52" s="13"/>
      <c r="M52" s="105">
        <f t="shared" si="1"/>
        <v>0</v>
      </c>
      <c r="N52" s="65"/>
      <c r="O52" s="3"/>
      <c r="P52" s="3"/>
      <c r="Q52" s="3"/>
      <c r="R52" s="3"/>
      <c r="S52" s="96"/>
      <c r="T52" s="14"/>
      <c r="U52" s="8"/>
      <c r="V52" s="109">
        <f t="shared" si="2"/>
        <v>1093.8</v>
      </c>
      <c r="W52" s="105">
        <f t="shared" si="3"/>
        <v>104.89999999999999</v>
      </c>
      <c r="X52" s="92">
        <v>67</v>
      </c>
      <c r="Y52" s="10"/>
      <c r="Z52" s="10"/>
      <c r="AA52" s="100"/>
      <c r="AB52" s="17">
        <v>13.1</v>
      </c>
      <c r="AC52" s="100">
        <v>24.8</v>
      </c>
      <c r="AD52" s="103">
        <f t="shared" si="4"/>
        <v>1198.7</v>
      </c>
      <c r="AE52" s="50"/>
    </row>
    <row r="53" spans="1:356" ht="15.75" thickBot="1" x14ac:dyDescent="0.3">
      <c r="A53" s="67">
        <v>47</v>
      </c>
      <c r="B53" s="66" t="s">
        <v>137</v>
      </c>
      <c r="C53" s="60" t="s">
        <v>83</v>
      </c>
      <c r="D53" s="7" t="s">
        <v>84</v>
      </c>
      <c r="E53" s="7" t="s">
        <v>53</v>
      </c>
      <c r="F53" s="26">
        <v>130</v>
      </c>
      <c r="G53" s="26">
        <v>155</v>
      </c>
      <c r="H53" s="26">
        <v>0</v>
      </c>
      <c r="I53" s="68">
        <f t="shared" si="0"/>
        <v>285</v>
      </c>
      <c r="J53" s="68">
        <f t="shared" si="5"/>
        <v>252.5</v>
      </c>
      <c r="K53" s="69">
        <v>2048.1999999999998</v>
      </c>
      <c r="L53" s="15">
        <v>678</v>
      </c>
      <c r="M53" s="105">
        <f>N53+O53+P53+Q53+R53+S53+T53</f>
        <v>339</v>
      </c>
      <c r="N53" s="65"/>
      <c r="O53" s="27"/>
      <c r="P53" s="27">
        <v>339</v>
      </c>
      <c r="Q53" s="27"/>
      <c r="R53" s="27"/>
      <c r="S53" s="110"/>
      <c r="T53" s="28"/>
      <c r="U53" s="29"/>
      <c r="V53" s="109">
        <f t="shared" si="2"/>
        <v>2387.1999999999998</v>
      </c>
      <c r="W53" s="113">
        <f t="shared" si="3"/>
        <v>763.8</v>
      </c>
      <c r="X53" s="93">
        <v>150.19999999999999</v>
      </c>
      <c r="Y53" s="70"/>
      <c r="Z53" s="70"/>
      <c r="AA53" s="101">
        <v>195.2</v>
      </c>
      <c r="AB53" s="78">
        <v>63.4</v>
      </c>
      <c r="AC53" s="101">
        <v>355</v>
      </c>
      <c r="AD53" s="103">
        <f t="shared" si="4"/>
        <v>3151</v>
      </c>
      <c r="AE53" s="71" t="s">
        <v>13</v>
      </c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</row>
    <row r="54" spans="1:356" s="62" customFormat="1" ht="13.5" thickBot="1" x14ac:dyDescent="0.25">
      <c r="A54" s="145" t="s">
        <v>19</v>
      </c>
      <c r="B54" s="146"/>
      <c r="C54" s="146"/>
      <c r="D54" s="146"/>
      <c r="E54" s="147"/>
      <c r="F54" s="74">
        <f t="shared" ref="F54:AD54" si="7">SUM(F23:F53)</f>
        <v>2175</v>
      </c>
      <c r="G54" s="74">
        <f t="shared" si="7"/>
        <v>2768</v>
      </c>
      <c r="H54" s="74">
        <f t="shared" si="7"/>
        <v>0</v>
      </c>
      <c r="I54" s="75">
        <f>SUM(I23:I53)</f>
        <v>4943</v>
      </c>
      <c r="J54" s="75">
        <f t="shared" si="7"/>
        <v>4399.25</v>
      </c>
      <c r="K54" s="75">
        <f t="shared" si="7"/>
        <v>40121</v>
      </c>
      <c r="L54" s="75">
        <f t="shared" si="7"/>
        <v>3262</v>
      </c>
      <c r="M54" s="75">
        <f t="shared" si="7"/>
        <v>1784.1</v>
      </c>
      <c r="N54" s="75">
        <f t="shared" si="7"/>
        <v>153.1</v>
      </c>
      <c r="O54" s="75">
        <f t="shared" si="7"/>
        <v>0</v>
      </c>
      <c r="P54" s="75">
        <f t="shared" si="7"/>
        <v>1631</v>
      </c>
      <c r="Q54" s="75">
        <f t="shared" si="7"/>
        <v>0</v>
      </c>
      <c r="R54" s="75">
        <f t="shared" si="7"/>
        <v>0</v>
      </c>
      <c r="S54" s="75">
        <f t="shared" si="7"/>
        <v>0</v>
      </c>
      <c r="T54" s="75">
        <f t="shared" si="7"/>
        <v>0</v>
      </c>
      <c r="U54" s="75">
        <f t="shared" si="7"/>
        <v>0</v>
      </c>
      <c r="V54" s="75">
        <f t="shared" si="7"/>
        <v>41905.100000000006</v>
      </c>
      <c r="W54" s="114">
        <f t="shared" si="3"/>
        <v>6539.9</v>
      </c>
      <c r="X54" s="115">
        <f t="shared" si="7"/>
        <v>2512</v>
      </c>
      <c r="Y54" s="75">
        <f t="shared" si="7"/>
        <v>0</v>
      </c>
      <c r="Z54" s="75">
        <f t="shared" si="7"/>
        <v>0</v>
      </c>
      <c r="AA54" s="75">
        <f t="shared" si="7"/>
        <v>2039.8</v>
      </c>
      <c r="AB54" s="75">
        <f>SUM(AB23:AB53)</f>
        <v>749.99999999999989</v>
      </c>
      <c r="AC54" s="75">
        <f t="shared" si="7"/>
        <v>1238.0999999999999</v>
      </c>
      <c r="AD54" s="75">
        <f t="shared" si="7"/>
        <v>48445.000000000007</v>
      </c>
      <c r="AE54" s="76" t="s">
        <v>13</v>
      </c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</row>
    <row r="55" spans="1:356" x14ac:dyDescent="0.2">
      <c r="A55" s="1">
        <v>48</v>
      </c>
      <c r="B55" s="72" t="s">
        <v>138</v>
      </c>
      <c r="C55" s="72" t="s">
        <v>83</v>
      </c>
      <c r="D55" s="72" t="s">
        <v>87</v>
      </c>
      <c r="E55" s="72" t="s">
        <v>52</v>
      </c>
      <c r="F55" s="12">
        <v>293</v>
      </c>
      <c r="G55" s="12">
        <v>0</v>
      </c>
      <c r="H55" s="12">
        <v>0</v>
      </c>
      <c r="I55" s="12">
        <f t="shared" si="0"/>
        <v>293</v>
      </c>
      <c r="J55" s="12">
        <f t="shared" si="5"/>
        <v>219.75</v>
      </c>
      <c r="K55" s="61">
        <v>1831</v>
      </c>
      <c r="L55" s="13">
        <v>220</v>
      </c>
      <c r="M55" s="105">
        <f>N55+O55+P55+Q55+R55+S55+T55</f>
        <v>110</v>
      </c>
      <c r="N55" s="3"/>
      <c r="O55" s="3"/>
      <c r="P55" s="3">
        <v>110</v>
      </c>
      <c r="Q55" s="3"/>
      <c r="R55" s="3"/>
      <c r="S55" s="96"/>
      <c r="T55" s="14"/>
      <c r="U55" s="3"/>
      <c r="V55" s="109">
        <f t="shared" si="2"/>
        <v>1941</v>
      </c>
      <c r="W55" s="105">
        <f t="shared" si="3"/>
        <v>790.39999999999986</v>
      </c>
      <c r="X55" s="94">
        <v>338.4</v>
      </c>
      <c r="Y55" s="73"/>
      <c r="Z55" s="73"/>
      <c r="AA55" s="102">
        <v>175.7</v>
      </c>
      <c r="AB55" s="102">
        <v>158.9</v>
      </c>
      <c r="AC55" s="102">
        <v>117.4</v>
      </c>
      <c r="AD55" s="103">
        <f t="shared" si="4"/>
        <v>2731.3999999999996</v>
      </c>
      <c r="AE55" s="58" t="s">
        <v>13</v>
      </c>
    </row>
    <row r="56" spans="1:356" ht="20.25" customHeight="1" thickBot="1" x14ac:dyDescent="0.25">
      <c r="A56" s="25">
        <v>49</v>
      </c>
      <c r="B56" s="86" t="s">
        <v>139</v>
      </c>
      <c r="C56" s="87" t="s">
        <v>86</v>
      </c>
      <c r="D56" s="87" t="s">
        <v>87</v>
      </c>
      <c r="E56" s="7" t="s">
        <v>52</v>
      </c>
      <c r="F56" s="26">
        <v>187</v>
      </c>
      <c r="G56" s="26">
        <v>0</v>
      </c>
      <c r="H56" s="26">
        <v>0</v>
      </c>
      <c r="I56" s="26">
        <f t="shared" si="0"/>
        <v>187</v>
      </c>
      <c r="J56" s="26">
        <f t="shared" si="5"/>
        <v>140.25</v>
      </c>
      <c r="K56" s="69">
        <v>1304.4000000000001</v>
      </c>
      <c r="L56" s="15"/>
      <c r="M56" s="105">
        <f>N56+O56+P56+Q56+R56+S56+T56</f>
        <v>0</v>
      </c>
      <c r="N56" s="27"/>
      <c r="O56" s="27"/>
      <c r="P56" s="27"/>
      <c r="Q56" s="27"/>
      <c r="R56" s="27"/>
      <c r="S56" s="110"/>
      <c r="T56" s="28"/>
      <c r="U56" s="29"/>
      <c r="V56" s="109">
        <f t="shared" si="2"/>
        <v>1304.4000000000001</v>
      </c>
      <c r="W56" s="105">
        <f t="shared" si="3"/>
        <v>389.1</v>
      </c>
      <c r="X56" s="93">
        <v>216</v>
      </c>
      <c r="Y56" s="70"/>
      <c r="Z56" s="70"/>
      <c r="AA56" s="101"/>
      <c r="AB56" s="101">
        <v>105.1</v>
      </c>
      <c r="AC56" s="101">
        <v>68</v>
      </c>
      <c r="AD56" s="103">
        <f t="shared" si="4"/>
        <v>1693.5</v>
      </c>
      <c r="AE56" s="71" t="s">
        <v>13</v>
      </c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</row>
    <row r="57" spans="1:356" s="89" customFormat="1" ht="13.5" thickBot="1" x14ac:dyDescent="0.25">
      <c r="A57" s="148" t="s">
        <v>88</v>
      </c>
      <c r="B57" s="149"/>
      <c r="C57" s="149"/>
      <c r="D57" s="149"/>
      <c r="E57" s="150"/>
      <c r="F57" s="88">
        <f t="shared" ref="F57:AD57" si="8">F55+F56</f>
        <v>480</v>
      </c>
      <c r="G57" s="88">
        <f t="shared" si="8"/>
        <v>0</v>
      </c>
      <c r="H57" s="88">
        <f t="shared" si="8"/>
        <v>0</v>
      </c>
      <c r="I57" s="88">
        <f t="shared" si="8"/>
        <v>480</v>
      </c>
      <c r="J57" s="88">
        <f t="shared" si="8"/>
        <v>360</v>
      </c>
      <c r="K57" s="116">
        <f t="shared" si="8"/>
        <v>3135.4</v>
      </c>
      <c r="L57" s="88">
        <f t="shared" si="8"/>
        <v>220</v>
      </c>
      <c r="M57" s="95">
        <f t="shared" si="8"/>
        <v>110</v>
      </c>
      <c r="N57" s="88">
        <f t="shared" si="8"/>
        <v>0</v>
      </c>
      <c r="O57" s="88">
        <f t="shared" si="8"/>
        <v>0</v>
      </c>
      <c r="P57" s="88">
        <f t="shared" si="8"/>
        <v>110</v>
      </c>
      <c r="Q57" s="88">
        <f t="shared" si="8"/>
        <v>0</v>
      </c>
      <c r="R57" s="88">
        <f t="shared" si="8"/>
        <v>0</v>
      </c>
      <c r="S57" s="95">
        <f t="shared" si="8"/>
        <v>0</v>
      </c>
      <c r="T57" s="88">
        <f t="shared" si="8"/>
        <v>0</v>
      </c>
      <c r="U57" s="88">
        <f t="shared" si="8"/>
        <v>0</v>
      </c>
      <c r="V57" s="95">
        <f t="shared" si="8"/>
        <v>3245.4</v>
      </c>
      <c r="W57" s="105">
        <f t="shared" si="3"/>
        <v>1179.5</v>
      </c>
      <c r="X57" s="95">
        <f t="shared" si="8"/>
        <v>554.4</v>
      </c>
      <c r="Y57" s="88">
        <f t="shared" si="8"/>
        <v>0</v>
      </c>
      <c r="Z57" s="88">
        <f t="shared" si="8"/>
        <v>0</v>
      </c>
      <c r="AA57" s="95">
        <f t="shared" si="8"/>
        <v>175.7</v>
      </c>
      <c r="AB57" s="95">
        <f>SUM(AB55:AB56)</f>
        <v>264</v>
      </c>
      <c r="AC57" s="95">
        <f t="shared" si="8"/>
        <v>185.4</v>
      </c>
      <c r="AD57" s="95">
        <f t="shared" si="8"/>
        <v>4424.8999999999996</v>
      </c>
      <c r="AE57" s="76" t="s">
        <v>13</v>
      </c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/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/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/>
      <c r="CY57" s="41"/>
      <c r="CZ57" s="41"/>
      <c r="DA57" s="41"/>
      <c r="DB57" s="41"/>
      <c r="DC57" s="41"/>
      <c r="DD57" s="41"/>
      <c r="DE57" s="41"/>
      <c r="DF57" s="41"/>
      <c r="DG57" s="41"/>
      <c r="DH57" s="41"/>
      <c r="DI57" s="41"/>
      <c r="DJ57" s="41"/>
      <c r="DK57" s="41"/>
      <c r="DL57" s="41"/>
      <c r="DM57" s="41"/>
      <c r="DN57" s="41"/>
      <c r="DO57" s="41"/>
      <c r="DP57" s="41"/>
      <c r="DQ57" s="41"/>
      <c r="DR57" s="41"/>
      <c r="DS57" s="41"/>
      <c r="DT57" s="41"/>
      <c r="DU57" s="41"/>
      <c r="DV57" s="41"/>
      <c r="DW57" s="41"/>
      <c r="DX57" s="41"/>
      <c r="DY57" s="41"/>
      <c r="DZ57" s="41"/>
      <c r="EA57" s="41"/>
      <c r="EB57" s="41"/>
      <c r="EC57" s="41"/>
      <c r="ED57" s="41"/>
      <c r="EE57" s="41"/>
      <c r="EF57" s="41"/>
      <c r="EG57" s="41"/>
      <c r="EH57" s="41"/>
      <c r="EI57" s="41"/>
      <c r="EJ57" s="41"/>
      <c r="EK57" s="41"/>
      <c r="EL57" s="41"/>
      <c r="EM57" s="41"/>
      <c r="EN57" s="41"/>
      <c r="EO57" s="41"/>
      <c r="EP57" s="41"/>
      <c r="EQ57" s="41"/>
      <c r="ER57" s="41"/>
      <c r="ES57" s="41"/>
      <c r="ET57" s="41"/>
      <c r="EU57" s="41"/>
      <c r="EV57" s="41"/>
      <c r="EW57" s="41"/>
      <c r="EX57" s="41"/>
      <c r="EY57" s="41"/>
      <c r="EZ57" s="41"/>
      <c r="FA57" s="41"/>
      <c r="FB57" s="41"/>
      <c r="FC57" s="41"/>
      <c r="FD57" s="41"/>
      <c r="FE57" s="41"/>
      <c r="FF57" s="41"/>
      <c r="FG57" s="41"/>
      <c r="FH57" s="41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</row>
    <row r="58" spans="1:356" x14ac:dyDescent="0.2">
      <c r="A58" s="1">
        <v>50</v>
      </c>
      <c r="B58" s="72" t="s">
        <v>38</v>
      </c>
      <c r="C58" s="72" t="s">
        <v>83</v>
      </c>
      <c r="D58" s="72" t="s">
        <v>89</v>
      </c>
      <c r="E58" s="72" t="s">
        <v>52</v>
      </c>
      <c r="F58" s="12">
        <v>67</v>
      </c>
      <c r="G58" s="12">
        <v>0</v>
      </c>
      <c r="H58" s="12">
        <v>0</v>
      </c>
      <c r="I58" s="12">
        <f t="shared" si="0"/>
        <v>67</v>
      </c>
      <c r="J58" s="12">
        <f t="shared" si="5"/>
        <v>50.25</v>
      </c>
      <c r="K58" s="61">
        <v>659.3</v>
      </c>
      <c r="L58" s="13">
        <v>64</v>
      </c>
      <c r="M58" s="105">
        <f>N58+O58+P58+Q58+R58+S58+T58</f>
        <v>32</v>
      </c>
      <c r="N58" s="3"/>
      <c r="O58" s="3"/>
      <c r="P58" s="3">
        <v>32</v>
      </c>
      <c r="Q58" s="3"/>
      <c r="R58" s="3"/>
      <c r="S58" s="96"/>
      <c r="T58" s="14"/>
      <c r="U58" s="3"/>
      <c r="V58" s="109">
        <f>K58+M58+U58</f>
        <v>691.3</v>
      </c>
      <c r="W58" s="105">
        <f t="shared" si="3"/>
        <v>161.1</v>
      </c>
      <c r="X58" s="94">
        <v>64.7</v>
      </c>
      <c r="Y58" s="73"/>
      <c r="Z58" s="73"/>
      <c r="AA58" s="102"/>
      <c r="AB58" s="102">
        <v>19.600000000000001</v>
      </c>
      <c r="AC58" s="102">
        <v>76.8</v>
      </c>
      <c r="AD58" s="103">
        <f>W58+V58</f>
        <v>852.4</v>
      </c>
      <c r="AE58" s="58" t="s">
        <v>13</v>
      </c>
      <c r="CO58" s="41"/>
      <c r="CP58" s="41"/>
      <c r="CQ58" s="41"/>
      <c r="CR58" s="41"/>
      <c r="CS58" s="41"/>
      <c r="CT58" s="41"/>
      <c r="CU58" s="41"/>
      <c r="CV58" s="41"/>
      <c r="CW58" s="41"/>
      <c r="CX58" s="41"/>
      <c r="CY58" s="41"/>
      <c r="CZ58" s="41"/>
      <c r="DA58" s="41"/>
      <c r="DB58" s="41"/>
      <c r="DC58" s="41"/>
      <c r="DD58" s="41"/>
      <c r="DE58" s="41"/>
      <c r="DF58" s="41"/>
      <c r="DG58" s="41"/>
      <c r="DH58" s="41"/>
      <c r="DI58" s="41"/>
      <c r="DJ58" s="41"/>
      <c r="DK58" s="41"/>
      <c r="DL58" s="41"/>
      <c r="DM58" s="41"/>
      <c r="DN58" s="41"/>
      <c r="DO58" s="41"/>
      <c r="DP58" s="41"/>
      <c r="DQ58" s="41"/>
      <c r="DR58" s="41"/>
      <c r="DS58" s="41"/>
      <c r="DT58" s="41"/>
      <c r="DU58" s="41"/>
      <c r="DV58" s="41"/>
      <c r="DW58" s="41"/>
      <c r="DX58" s="41"/>
      <c r="DY58" s="41"/>
      <c r="DZ58" s="41"/>
      <c r="EA58" s="41"/>
      <c r="EB58" s="41"/>
      <c r="EC58" s="41"/>
      <c r="ED58" s="41"/>
      <c r="EE58" s="41"/>
      <c r="EF58" s="41"/>
      <c r="EG58" s="41"/>
      <c r="EH58" s="41"/>
      <c r="EI58" s="41"/>
      <c r="EJ58" s="41"/>
      <c r="EK58" s="41"/>
      <c r="EL58" s="41"/>
      <c r="EM58" s="41"/>
      <c r="EN58" s="41"/>
      <c r="EO58" s="41"/>
      <c r="EP58" s="41"/>
      <c r="EQ58" s="41"/>
      <c r="ER58" s="41"/>
      <c r="ES58" s="41"/>
      <c r="ET58" s="41"/>
      <c r="EU58" s="41"/>
      <c r="EV58" s="41"/>
      <c r="EW58" s="41"/>
      <c r="EX58" s="41"/>
      <c r="EY58" s="41"/>
      <c r="EZ58" s="41"/>
      <c r="FA58" s="41"/>
      <c r="FB58" s="41"/>
      <c r="FC58" s="41"/>
      <c r="FD58" s="41"/>
      <c r="FE58" s="41"/>
      <c r="FF58" s="41"/>
      <c r="FG58" s="41"/>
      <c r="FH58" s="41"/>
    </row>
    <row r="59" spans="1:356" x14ac:dyDescent="0.2">
      <c r="A59" s="1">
        <v>51</v>
      </c>
      <c r="B59" s="6" t="s">
        <v>140</v>
      </c>
      <c r="C59" s="6" t="s">
        <v>90</v>
      </c>
      <c r="D59" s="6" t="s">
        <v>89</v>
      </c>
      <c r="E59" s="6" t="s">
        <v>53</v>
      </c>
      <c r="F59" s="12">
        <v>10</v>
      </c>
      <c r="G59" s="12">
        <v>0</v>
      </c>
      <c r="H59" s="12">
        <v>0</v>
      </c>
      <c r="I59" s="137">
        <f t="shared" si="0"/>
        <v>10</v>
      </c>
      <c r="J59" s="12">
        <f t="shared" si="5"/>
        <v>7.5</v>
      </c>
      <c r="K59" s="61">
        <v>127.4</v>
      </c>
      <c r="L59" s="13">
        <v>240</v>
      </c>
      <c r="M59" s="105">
        <f>N59+O59+P59+Q59+R59+S59+T59</f>
        <v>120</v>
      </c>
      <c r="N59" s="3"/>
      <c r="O59" s="3"/>
      <c r="P59" s="138">
        <v>120</v>
      </c>
      <c r="Q59" s="3"/>
      <c r="R59" s="3"/>
      <c r="S59" s="96"/>
      <c r="T59" s="14"/>
      <c r="U59" s="8"/>
      <c r="V59" s="109">
        <f>K59+M59+U59</f>
        <v>247.4</v>
      </c>
      <c r="W59" s="105">
        <f t="shared" si="3"/>
        <v>133.89999999999998</v>
      </c>
      <c r="X59" s="92">
        <v>11.6</v>
      </c>
      <c r="Y59" s="10"/>
      <c r="Z59" s="10"/>
      <c r="AA59" s="100">
        <v>117.1</v>
      </c>
      <c r="AB59" s="100"/>
      <c r="AC59" s="100">
        <v>5.2</v>
      </c>
      <c r="AD59" s="103">
        <f>W59+V59</f>
        <v>381.29999999999995</v>
      </c>
      <c r="AE59" s="50" t="s">
        <v>13</v>
      </c>
    </row>
    <row r="60" spans="1:356" ht="13.5" thickBot="1" x14ac:dyDescent="0.25">
      <c r="A60" s="25">
        <v>52</v>
      </c>
      <c r="B60" s="7" t="s">
        <v>141</v>
      </c>
      <c r="C60" s="7" t="s">
        <v>91</v>
      </c>
      <c r="D60" s="7" t="s">
        <v>89</v>
      </c>
      <c r="E60" s="7" t="s">
        <v>53</v>
      </c>
      <c r="F60" s="26">
        <v>22</v>
      </c>
      <c r="G60" s="26">
        <v>0</v>
      </c>
      <c r="H60" s="26">
        <v>0</v>
      </c>
      <c r="I60" s="139">
        <f t="shared" si="0"/>
        <v>22</v>
      </c>
      <c r="J60" s="26">
        <f t="shared" si="5"/>
        <v>16.5</v>
      </c>
      <c r="K60" s="69">
        <v>270.7</v>
      </c>
      <c r="L60" s="15">
        <v>120</v>
      </c>
      <c r="M60" s="105">
        <f>N60+O60+P60+Q60+R60+S60+T60</f>
        <v>60</v>
      </c>
      <c r="N60" s="27"/>
      <c r="O60" s="27"/>
      <c r="P60" s="140">
        <v>60</v>
      </c>
      <c r="Q60" s="27"/>
      <c r="R60" s="27"/>
      <c r="S60" s="110"/>
      <c r="T60" s="28"/>
      <c r="U60" s="29"/>
      <c r="V60" s="109">
        <f>K60+M60+U60</f>
        <v>330.7</v>
      </c>
      <c r="W60" s="105">
        <f t="shared" si="3"/>
        <v>387.8</v>
      </c>
      <c r="X60" s="93">
        <v>25.4</v>
      </c>
      <c r="Y60" s="70"/>
      <c r="Z60" s="70"/>
      <c r="AA60" s="101">
        <v>341.6</v>
      </c>
      <c r="AB60" s="101"/>
      <c r="AC60" s="101">
        <v>20.8</v>
      </c>
      <c r="AD60" s="103">
        <f>W60+V60</f>
        <v>718.5</v>
      </c>
      <c r="AE60" s="71" t="s">
        <v>13</v>
      </c>
    </row>
    <row r="61" spans="1:356" s="127" customFormat="1" ht="13.5" thickBot="1" x14ac:dyDescent="0.25">
      <c r="A61" s="151" t="s">
        <v>34</v>
      </c>
      <c r="B61" s="152"/>
      <c r="C61" s="152"/>
      <c r="D61" s="152"/>
      <c r="E61" s="153"/>
      <c r="F61" s="123">
        <f t="shared" ref="F61:V61" si="9">F58+F59+F60</f>
        <v>99</v>
      </c>
      <c r="G61" s="123">
        <f t="shared" si="9"/>
        <v>0</v>
      </c>
      <c r="H61" s="123">
        <f t="shared" si="9"/>
        <v>0</v>
      </c>
      <c r="I61" s="123">
        <f t="shared" si="9"/>
        <v>99</v>
      </c>
      <c r="J61" s="123">
        <f t="shared" si="9"/>
        <v>74.25</v>
      </c>
      <c r="K61" s="124">
        <f t="shared" si="9"/>
        <v>1057.3999999999999</v>
      </c>
      <c r="L61" s="123">
        <f t="shared" si="9"/>
        <v>424</v>
      </c>
      <c r="M61" s="125">
        <f t="shared" si="9"/>
        <v>212</v>
      </c>
      <c r="N61" s="123">
        <f t="shared" si="9"/>
        <v>0</v>
      </c>
      <c r="O61" s="123">
        <f t="shared" si="9"/>
        <v>0</v>
      </c>
      <c r="P61" s="123">
        <f t="shared" si="9"/>
        <v>212</v>
      </c>
      <c r="Q61" s="123">
        <f t="shared" si="9"/>
        <v>0</v>
      </c>
      <c r="R61" s="123">
        <f t="shared" si="9"/>
        <v>0</v>
      </c>
      <c r="S61" s="125">
        <f t="shared" si="9"/>
        <v>0</v>
      </c>
      <c r="T61" s="123">
        <f t="shared" si="9"/>
        <v>0</v>
      </c>
      <c r="U61" s="123">
        <f t="shared" si="9"/>
        <v>0</v>
      </c>
      <c r="V61" s="125">
        <f t="shared" si="9"/>
        <v>1269.3999999999999</v>
      </c>
      <c r="W61" s="113">
        <f t="shared" si="3"/>
        <v>682.80000000000007</v>
      </c>
      <c r="X61" s="125">
        <f>X58+X59+X60</f>
        <v>101.69999999999999</v>
      </c>
      <c r="Y61" s="123">
        <f>Y58+Y59+Y60</f>
        <v>0</v>
      </c>
      <c r="Z61" s="123">
        <f>Z58+Z59+Z60</f>
        <v>0</v>
      </c>
      <c r="AA61" s="125">
        <f>AA58+AA59+AA60</f>
        <v>458.70000000000005</v>
      </c>
      <c r="AB61" s="125">
        <f>SUM(AB58:AB60)</f>
        <v>19.600000000000001</v>
      </c>
      <c r="AC61" s="125">
        <f>AC58+AC59+AC60</f>
        <v>102.8</v>
      </c>
      <c r="AD61" s="125">
        <f>AD58+AD59+AD60</f>
        <v>1952.1999999999998</v>
      </c>
      <c r="AE61" s="126" t="s">
        <v>13</v>
      </c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</row>
    <row r="62" spans="1:356" s="134" customFormat="1" ht="13.5" thickBot="1" x14ac:dyDescent="0.25">
      <c r="A62" s="130"/>
      <c r="B62" s="121" t="s">
        <v>94</v>
      </c>
      <c r="C62" s="135"/>
      <c r="D62" s="121"/>
      <c r="E62" s="135"/>
      <c r="F62" s="131"/>
      <c r="G62" s="131"/>
      <c r="H62" s="131"/>
      <c r="I62" s="131"/>
      <c r="J62" s="131"/>
      <c r="K62" s="132"/>
      <c r="L62" s="131"/>
      <c r="M62" s="133">
        <v>8158.1</v>
      </c>
      <c r="N62" s="131"/>
      <c r="O62" s="131"/>
      <c r="P62" s="131"/>
      <c r="Q62" s="131"/>
      <c r="R62" s="131"/>
      <c r="S62" s="133"/>
      <c r="T62" s="132">
        <v>8158.1</v>
      </c>
      <c r="U62" s="131"/>
      <c r="V62" s="133">
        <v>8158.1</v>
      </c>
      <c r="W62" s="114"/>
      <c r="X62" s="133"/>
      <c r="Y62" s="131"/>
      <c r="Z62" s="131"/>
      <c r="AA62" s="133"/>
      <c r="AB62" s="133"/>
      <c r="AC62" s="133"/>
      <c r="AD62" s="133">
        <v>8158.1</v>
      </c>
      <c r="AE62" s="76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</row>
    <row r="63" spans="1:356" s="122" customFormat="1" ht="21" customHeight="1" thickBot="1" x14ac:dyDescent="0.3">
      <c r="A63" s="154" t="s">
        <v>33</v>
      </c>
      <c r="B63" s="155"/>
      <c r="C63" s="155"/>
      <c r="D63" s="155"/>
      <c r="E63" s="156"/>
      <c r="F63" s="128">
        <f t="shared" ref="F63:L63" si="10">F22+F54+F57+F61</f>
        <v>4953</v>
      </c>
      <c r="G63" s="128">
        <f t="shared" si="10"/>
        <v>6080</v>
      </c>
      <c r="H63" s="128">
        <f t="shared" si="10"/>
        <v>1639</v>
      </c>
      <c r="I63" s="128">
        <f t="shared" si="10"/>
        <v>12672</v>
      </c>
      <c r="J63" s="128">
        <f t="shared" si="10"/>
        <v>11796.06</v>
      </c>
      <c r="K63" s="129">
        <f t="shared" si="10"/>
        <v>96267.199999999983</v>
      </c>
      <c r="L63" s="129">
        <f t="shared" si="10"/>
        <v>3906</v>
      </c>
      <c r="M63" s="129">
        <f>M22+M54+M57+M61+M62</f>
        <v>10514.2</v>
      </c>
      <c r="N63" s="129">
        <f t="shared" ref="N63:S63" si="11">N22+N54+N57+N61</f>
        <v>403.1</v>
      </c>
      <c r="O63" s="129">
        <f t="shared" si="11"/>
        <v>0</v>
      </c>
      <c r="P63" s="129">
        <f t="shared" si="11"/>
        <v>1953</v>
      </c>
      <c r="Q63" s="129">
        <f t="shared" si="11"/>
        <v>0</v>
      </c>
      <c r="R63" s="129">
        <f t="shared" si="11"/>
        <v>0</v>
      </c>
      <c r="S63" s="129">
        <f t="shared" si="11"/>
        <v>0</v>
      </c>
      <c r="T63" s="129">
        <f>T22+T54+T57+T61+T62</f>
        <v>8158.1</v>
      </c>
      <c r="U63" s="129">
        <f>U22+U54+U57+U61</f>
        <v>0</v>
      </c>
      <c r="V63" s="129">
        <f>V22+V54+V57+V61+V62</f>
        <v>106781.4</v>
      </c>
      <c r="W63" s="105">
        <f t="shared" si="3"/>
        <v>13725.199999999997</v>
      </c>
      <c r="X63" s="129">
        <f t="shared" ref="X63:AC63" si="12">X22+X54+X57+X61</f>
        <v>5707.8999999999987</v>
      </c>
      <c r="Y63" s="129">
        <f t="shared" si="12"/>
        <v>0</v>
      </c>
      <c r="Z63" s="129">
        <f t="shared" si="12"/>
        <v>118.8</v>
      </c>
      <c r="AA63" s="129">
        <f t="shared" si="12"/>
        <v>2898.7</v>
      </c>
      <c r="AB63" s="129">
        <f t="shared" si="12"/>
        <v>1927.1999999999998</v>
      </c>
      <c r="AC63" s="129">
        <f t="shared" si="12"/>
        <v>3072.6</v>
      </c>
      <c r="AD63" s="129">
        <f>AD22+AD54+AD57+AD61+AD62</f>
        <v>120506.6</v>
      </c>
      <c r="AE63" s="48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</row>
  </sheetData>
  <mergeCells count="23">
    <mergeCell ref="AE2:AE4"/>
    <mergeCell ref="C2:C4"/>
    <mergeCell ref="B2:B4"/>
    <mergeCell ref="H2:H4"/>
    <mergeCell ref="I2:I4"/>
    <mergeCell ref="AD2:AD4"/>
    <mergeCell ref="D2:D4"/>
    <mergeCell ref="U2:U4"/>
    <mergeCell ref="V2:V4"/>
    <mergeCell ref="A2:A4"/>
    <mergeCell ref="E2:E4"/>
    <mergeCell ref="W2:AC3"/>
    <mergeCell ref="M3:T3"/>
    <mergeCell ref="F2:F4"/>
    <mergeCell ref="G2:G4"/>
    <mergeCell ref="J2:J4"/>
    <mergeCell ref="K2:K4"/>
    <mergeCell ref="L3:L4"/>
    <mergeCell ref="A22:E22"/>
    <mergeCell ref="A54:E54"/>
    <mergeCell ref="A57:E57"/>
    <mergeCell ref="A61:E61"/>
    <mergeCell ref="A63:E63"/>
  </mergeCells>
  <pageMargins left="0.7" right="0.7" top="0.75" bottom="0.75" header="0.3" footer="0.3"/>
  <pageSetup paperSize="9" scale="69" orientation="landscape" horizontalDpi="300" verticalDpi="300" r:id="rId1"/>
  <colBreaks count="2" manualBreakCount="2">
    <brk id="11" max="1048575" man="1"/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Computer</cp:lastModifiedBy>
  <cp:lastPrinted>2013-12-27T11:20:37Z</cp:lastPrinted>
  <dcterms:created xsi:type="dcterms:W3CDTF">1996-10-08T23:32:33Z</dcterms:created>
  <dcterms:modified xsi:type="dcterms:W3CDTF">2014-02-24T07:10:10Z</dcterms:modified>
</cp:coreProperties>
</file>